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activeTab="2" windowHeight="11370" windowWidth="19200" xWindow="0" yWindow="0"/>
  </bookViews>
  <sheets>
    <sheet r:id="rId1" name="はじめにお読みください" sheetId="18"/>
    <sheet r:id="rId2" name="初期入力" sheetId="4"/>
    <sheet r:id="rId3" name="実績調書【通常版】 " sheetId="19"/>
    <sheet r:id="rId4" name="実績調書取得率計算" sheetId="22" state="hidden"/>
    <sheet r:id="rId5" name="旬報(3月)" sheetId="2" state="hidden"/>
    <sheet r:id="rId6" name="旬報(4月)" sheetId="6" state="hidden"/>
    <sheet r:id="rId7" name="旬報(5月)" sheetId="7" state="hidden"/>
    <sheet r:id="rId8" name="旬報(6月)" sheetId="8" state="hidden"/>
    <sheet r:id="rId9" name="旬報(7月)" sheetId="9" state="hidden"/>
    <sheet r:id="rId10" name="旬報(8月)" sheetId="10" state="hidden"/>
    <sheet r:id="rId11" name="旬報(9月)" sheetId="11" state="hidden"/>
    <sheet r:id="rId12" name="旬報(10月)" sheetId="12" state="hidden"/>
    <sheet r:id="rId13" name="旬報(11月)" sheetId="13" state="hidden"/>
    <sheet r:id="rId14" name="旬報(12月)" sheetId="14" state="hidden"/>
    <sheet r:id="rId15" name="旬報(翌1月)" sheetId="15" state="hidden"/>
    <sheet r:id="rId16" name="旬報(翌2月)" sheetId="16" state="hidden"/>
    <sheet r:id="rId17" name="旬報(翌3月)" sheetId="17" state="hidden"/>
    <sheet r:id="rId18" name="実績調書取得率計算【漁港版(陸上・海上)】 " sheetId="23" state="hidden"/>
    <sheet r:id="rId19" name="ｶﾚﾝﾀﾞｰ" sheetId="3" state="hidden"/>
  </sheets>
  <definedNames>
    <definedName name="BOX表示">[0]!BOX表示</definedName>
    <definedName localSheetId="18" name="_xlnm.Print_Area">ｶﾚﾝﾀﾞｰ!#REF!</definedName>
    <definedName localSheetId="0" name="_xlnm.Print_Area">はじめにお読みください!$B$1:$M$40</definedName>
    <definedName localSheetId="2" name="_xlnm.Print_Area">'実績調書【通常版】 '!$A$1:$AK$71</definedName>
    <definedName localSheetId="11" name="_xlnm.Print_Area">'旬報(10月)'!$C$3:$K$34,'旬報(10月)'!$M$3:$U$34,'旬報(10月)'!$C$36:$K$54,'旬報(10月)'!$M$36:$U$54,'旬報(10月)'!$C$56:$K$74,'旬報(10月)'!$M$56:$U$74</definedName>
    <definedName localSheetId="12" name="_xlnm.Print_Area">'旬報(11月)'!$C$3:$K$34,'旬報(11月)'!$M$3:$U$34,'旬報(11月)'!$C$36:$K$54,'旬報(11月)'!$M$36:$U$54,'旬報(11月)'!$C$56:$K$74,'旬報(11月)'!$M$56:$U$74</definedName>
    <definedName localSheetId="13" name="_xlnm.Print_Area">'旬報(12月)'!$C$3:$K$34,'旬報(12月)'!$M$3:$U$34,'旬報(12月)'!$C$36:$K$54,'旬報(12月)'!$M$36:$U$54,'旬報(12月)'!$C$56:$K$74,'旬報(12月)'!$M$56:$U$74</definedName>
    <definedName localSheetId="4" name="_xlnm.Print_Area">'旬報(3月)'!$C$3:$K$34,'旬報(3月)'!$M$3:$U$34,'旬報(3月)'!$C$36:$K$54,'旬報(3月)'!$M$36:$U$54,'旬報(3月)'!$C$56:$K$74,'旬報(3月)'!$M$56:$U$74</definedName>
    <definedName localSheetId="5" name="_xlnm.Print_Area">'旬報(4月)'!$C$3:$K$34,'旬報(4月)'!$M$3:$U$34,'旬報(4月)'!$C$36:$K$54,'旬報(4月)'!$M$36:$U$54,'旬報(4月)'!$C$56:$K$74,'旬報(4月)'!$M$56:$U$74</definedName>
    <definedName localSheetId="6" name="_xlnm.Print_Area">'旬報(5月)'!$C$3:$K$34,'旬報(5月)'!$M$3:$U$34,'旬報(5月)'!$C$36:$K$54,'旬報(5月)'!$M$36:$U$54,'旬報(5月)'!$C$56:$K$74,'旬報(5月)'!$M$56:$U$74</definedName>
    <definedName localSheetId="7" name="_xlnm.Print_Area">'旬報(6月)'!$C$3:$K$34,'旬報(6月)'!$M$3:$U$34,'旬報(6月)'!$C$36:$K$54,'旬報(6月)'!$M$36:$U$54,'旬報(6月)'!$C$56:$K$74,'旬報(6月)'!$M$56:$U$74</definedName>
    <definedName localSheetId="8" name="_xlnm.Print_Area">'旬報(7月)'!$C$3:$K$34,'旬報(7月)'!$M$3:$U$34,'旬報(7月)'!$C$36:$K$54,'旬報(7月)'!$M$36:$U$54,'旬報(7月)'!$C$56:$K$74,'旬報(7月)'!$M$56:$U$74</definedName>
    <definedName localSheetId="9" name="_xlnm.Print_Area">'旬報(8月)'!$C$3:$K$34,'旬報(8月)'!$M$3:$U$34,'旬報(8月)'!$C$36:$K$54,'旬報(8月)'!$M$36:$U$54,'旬報(8月)'!$C$56:$K$74,'旬報(8月)'!$M$56:$U$74</definedName>
    <definedName localSheetId="10" name="_xlnm.Print_Area">'旬報(9月)'!$C$3:$K$34,'旬報(9月)'!$M$3:$U$34,'旬報(9月)'!$C$36:$K$54,'旬報(9月)'!$M$36:$U$54,'旬報(9月)'!$C$56:$K$74,'旬報(9月)'!$M$56:$U$74</definedName>
    <definedName localSheetId="14" name="_xlnm.Print_Area">'旬報(翌1月)'!$C$3:$K$34,'旬報(翌1月)'!$M$3:$U$34,'旬報(翌1月)'!$C$36:$K$54,'旬報(翌1月)'!$M$36:$U$54,'旬報(翌1月)'!$C$56:$K$74,'旬報(翌1月)'!$M$56:$U$74</definedName>
    <definedName localSheetId="15" name="_xlnm.Print_Area">'旬報(翌2月)'!$C$3:$K$34,'旬報(翌2月)'!$M$3:$U$34,'旬報(翌2月)'!$C$36:$K$54,'旬報(翌2月)'!$M$36:$U$54,'旬報(翌2月)'!$C$56:$K$74,'旬報(翌2月)'!$M$56:$U$74</definedName>
    <definedName localSheetId="16" name="_xlnm.Print_Area">'旬報(翌3月)'!$C$3:$K$34,'旬報(翌3月)'!$M$3:$U$34,'旬報(翌3月)'!$C$36:$K$54,'旬報(翌3月)'!$M$36:$U$54,'旬報(翌3月)'!$C$56:$K$74,'旬報(翌3月)'!$M$56:$U$74</definedName>
    <definedName localSheetId="11" name="_xlnm.Print_Titles">'旬報(10月)'!$3:$15</definedName>
    <definedName localSheetId="12" name="_xlnm.Print_Titles">'旬報(11月)'!$3:$15</definedName>
    <definedName localSheetId="13" name="_xlnm.Print_Titles">'旬報(12月)'!$3:$15</definedName>
    <definedName localSheetId="4" name="_xlnm.Print_Titles">'旬報(3月)'!$3:$15</definedName>
    <definedName localSheetId="5" name="_xlnm.Print_Titles">'旬報(4月)'!$3:$15</definedName>
    <definedName localSheetId="6" name="_xlnm.Print_Titles">'旬報(5月)'!$3:$15</definedName>
    <definedName localSheetId="7" name="_xlnm.Print_Titles">'旬報(6月)'!$3:$15</definedName>
    <definedName localSheetId="8" name="_xlnm.Print_Titles">'旬報(7月)'!$3:$15</definedName>
    <definedName localSheetId="9" name="_xlnm.Print_Titles">'旬報(8月)'!$3:$15</definedName>
    <definedName localSheetId="10" name="_xlnm.Print_Titles">'旬報(9月)'!$3:$15</definedName>
    <definedName localSheetId="14" name="_xlnm.Print_Titles">'旬報(翌1月)'!$3:$15</definedName>
    <definedName localSheetId="15" name="_xlnm.Print_Titles">'旬報(翌2月)'!$3:$15</definedName>
    <definedName localSheetId="16" name="_xlnm.Print_Titles">'旬報(翌3月)'!$3:$15</definedName>
    <definedName localSheetId="2" name="受益者氏名">#REF!</definedName>
    <definedName localSheetId="17" name="受益者氏名">#REF!</definedName>
    <definedName name="受益者氏名">#REF!</definedName>
    <definedName localSheetId="2" name="範囲">#REF!</definedName>
    <definedName localSheetId="17" name="範囲">#REF!</definedName>
    <definedName name="範囲">#REF!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K9" i="23" l="1"/>
  <c r="OJ9" i="23"/>
  <c r="OI9" i="23"/>
  <c r="OH9" i="23"/>
  <c r="OG9" i="23"/>
  <c r="OF9" i="23"/>
  <c r="OE9" i="23"/>
  <c r="OD9" i="23"/>
  <c r="OC9" i="23"/>
  <c r="OB9" i="23"/>
  <c r="OA9" i="23"/>
  <c r="NZ9" i="23"/>
  <c r="NY9" i="23"/>
  <c r="NX9" i="23"/>
  <c r="NW9" i="23"/>
  <c r="NV9" i="23"/>
  <c r="NU9" i="23"/>
  <c r="NT9" i="23"/>
  <c r="NS9" i="23"/>
  <c r="NR9" i="23"/>
  <c r="NQ9" i="23"/>
  <c r="NP9" i="23"/>
  <c r="NO9" i="23"/>
  <c r="NN9" i="23"/>
  <c r="NM9" i="23"/>
  <c r="NL9" i="23"/>
  <c r="NK9" i="23"/>
  <c r="NJ9" i="23"/>
  <c r="NI9" i="23"/>
  <c r="NH9" i="23"/>
  <c r="NG9" i="23"/>
  <c r="OK8" i="23"/>
  <c r="OJ8" i="23"/>
  <c r="OI8" i="23"/>
  <c r="OH8" i="23"/>
  <c r="OG8" i="23"/>
  <c r="OF8" i="23"/>
  <c r="OE8" i="23"/>
  <c r="OD8" i="23"/>
  <c r="OC8" i="23"/>
  <c r="OB8" i="23"/>
  <c r="OA8" i="23"/>
  <c r="NZ8" i="23"/>
  <c r="NY8" i="23"/>
  <c r="NX8" i="23"/>
  <c r="NW8" i="23"/>
  <c r="NV8" i="23"/>
  <c r="NU8" i="23"/>
  <c r="NT8" i="23"/>
  <c r="NS8" i="23"/>
  <c r="NR8" i="23"/>
  <c r="NQ8" i="23"/>
  <c r="NP8" i="23"/>
  <c r="NO8" i="23"/>
  <c r="NN8" i="23"/>
  <c r="NM8" i="23"/>
  <c r="NL8" i="23"/>
  <c r="NK8" i="23"/>
  <c r="NJ8" i="23"/>
  <c r="NI8" i="23"/>
  <c r="NH8" i="23"/>
  <c r="NG8" i="23"/>
  <c r="OK7" i="23"/>
  <c r="OJ7" i="23"/>
  <c r="OI7" i="23"/>
  <c r="OH7" i="23"/>
  <c r="OG7" i="23"/>
  <c r="OF7" i="23"/>
  <c r="OE7" i="23"/>
  <c r="OD7" i="23"/>
  <c r="OC7" i="23"/>
  <c r="OB7" i="23"/>
  <c r="OA7" i="23"/>
  <c r="NZ7" i="23"/>
  <c r="NY7" i="23"/>
  <c r="NX7" i="23"/>
  <c r="NW7" i="23"/>
  <c r="NV7" i="23"/>
  <c r="NU7" i="23"/>
  <c r="NT7" i="23"/>
  <c r="NS7" i="23"/>
  <c r="NR7" i="23"/>
  <c r="NQ7" i="23"/>
  <c r="NP7" i="23"/>
  <c r="NO7" i="23"/>
  <c r="NN7" i="23"/>
  <c r="NM7" i="23"/>
  <c r="NL7" i="23"/>
  <c r="NK7" i="23"/>
  <c r="NJ7" i="23"/>
  <c r="NI7" i="23"/>
  <c r="NH7" i="23"/>
  <c r="NG7" i="23"/>
  <c r="OK6" i="23"/>
  <c r="OJ6" i="23"/>
  <c r="OI6" i="23"/>
  <c r="OH6" i="23"/>
  <c r="OG6" i="23"/>
  <c r="OF6" i="23"/>
  <c r="OE6" i="23"/>
  <c r="OD6" i="23"/>
  <c r="OC6" i="23"/>
  <c r="OB6" i="23"/>
  <c r="OA6" i="23"/>
  <c r="NZ6" i="23"/>
  <c r="NY6" i="23"/>
  <c r="NX6" i="23"/>
  <c r="NW6" i="23"/>
  <c r="NV6" i="23"/>
  <c r="NU6" i="23"/>
  <c r="NT6" i="23"/>
  <c r="NS6" i="23"/>
  <c r="NR6" i="23"/>
  <c r="NQ6" i="23"/>
  <c r="NP6" i="23"/>
  <c r="NO6" i="23"/>
  <c r="NN6" i="23"/>
  <c r="NM6" i="23"/>
  <c r="NL6" i="23"/>
  <c r="NK6" i="23"/>
  <c r="NJ6" i="23"/>
  <c r="NI6" i="23"/>
  <c r="NH6" i="23"/>
  <c r="NG6" i="23"/>
  <c r="OK7" i="22"/>
  <c r="OJ7" i="22"/>
  <c r="OI7" i="22"/>
  <c r="OH7" i="22"/>
  <c r="OG7" i="22"/>
  <c r="OF7" i="22"/>
  <c r="OE7" i="22"/>
  <c r="OD7" i="22"/>
  <c r="OC7" i="22"/>
  <c r="OB7" i="22"/>
  <c r="OA7" i="22"/>
  <c r="NZ7" i="22"/>
  <c r="NY7" i="22"/>
  <c r="NX7" i="22"/>
  <c r="NW7" i="22"/>
  <c r="NV7" i="22"/>
  <c r="NU7" i="22"/>
  <c r="NT7" i="22"/>
  <c r="NS7" i="22"/>
  <c r="NR7" i="22"/>
  <c r="NQ7" i="22"/>
  <c r="NP7" i="22"/>
  <c r="NO7" i="22"/>
  <c r="NN7" i="22"/>
  <c r="NM7" i="22"/>
  <c r="NL7" i="22"/>
  <c r="NK7" i="22"/>
  <c r="NJ7" i="22"/>
  <c r="NI7" i="22"/>
  <c r="NH7" i="22"/>
  <c r="NG7" i="22"/>
  <c r="OK6" i="22"/>
  <c r="OJ6" i="22"/>
  <c r="OI6" i="22"/>
  <c r="OH6" i="22"/>
  <c r="OG6" i="22"/>
  <c r="OF6" i="22"/>
  <c r="OE6" i="22"/>
  <c r="OD6" i="22"/>
  <c r="OC6" i="22"/>
  <c r="OB6" i="22"/>
  <c r="OA6" i="22"/>
  <c r="NZ6" i="22"/>
  <c r="NY6" i="22"/>
  <c r="NX6" i="22"/>
  <c r="NW6" i="22"/>
  <c r="NV6" i="22"/>
  <c r="NU6" i="22"/>
  <c r="NT6" i="22"/>
  <c r="NS6" i="22"/>
  <c r="NR6" i="22"/>
  <c r="NQ6" i="22"/>
  <c r="NP6" i="22"/>
  <c r="NO6" i="22"/>
  <c r="NN6" i="22"/>
  <c r="NM6" i="22"/>
  <c r="NL6" i="22"/>
  <c r="NK6" i="22"/>
  <c r="NJ6" i="22"/>
  <c r="NI6" i="22"/>
  <c r="NH6" i="22"/>
  <c r="NG6" i="22"/>
  <c r="AL56" i="19" l="1"/>
  <c r="AL55" i="19"/>
  <c r="AL52" i="19"/>
  <c r="AL51" i="19"/>
  <c r="AL48" i="19"/>
  <c r="AL47" i="19"/>
  <c r="AL44" i="19"/>
  <c r="AL43" i="19"/>
  <c r="AL40" i="19"/>
  <c r="AL39" i="19"/>
  <c r="AL36" i="19"/>
  <c r="AL35" i="19"/>
  <c r="AL32" i="19"/>
  <c r="AL31" i="19"/>
  <c r="AL8" i="19"/>
  <c r="AL7" i="19"/>
  <c r="AA74" i="23" l="1"/>
  <c r="AA73" i="23"/>
  <c r="AA72" i="23"/>
  <c r="AA71" i="23"/>
  <c r="FN6" i="22"/>
  <c r="OK15" i="23" l="1"/>
  <c r="OK20" i="23" s="1"/>
  <c r="OJ15" i="23"/>
  <c r="OJ20" i="23" s="1"/>
  <c r="OI15" i="23"/>
  <c r="OI20" i="23" s="1"/>
  <c r="OH15" i="23"/>
  <c r="OH20" i="23" s="1"/>
  <c r="OG15" i="23"/>
  <c r="OG20" i="23" s="1"/>
  <c r="OF15" i="23"/>
  <c r="OF20" i="23" s="1"/>
  <c r="OE15" i="23"/>
  <c r="OE20" i="23" s="1"/>
  <c r="OD15" i="23"/>
  <c r="OD20" i="23" s="1"/>
  <c r="OC15" i="23"/>
  <c r="OC20" i="23" s="1"/>
  <c r="OB15" i="23"/>
  <c r="OB20" i="23" s="1"/>
  <c r="OA15" i="23"/>
  <c r="OA20" i="23" s="1"/>
  <c r="NZ15" i="23"/>
  <c r="NZ20" i="23" s="1"/>
  <c r="NY15" i="23"/>
  <c r="NY20" i="23" s="1"/>
  <c r="NX15" i="23"/>
  <c r="NX20" i="23" s="1"/>
  <c r="NW15" i="23"/>
  <c r="NW20" i="23" s="1"/>
  <c r="NV15" i="23"/>
  <c r="NV20" i="23" s="1"/>
  <c r="NU15" i="23"/>
  <c r="NU20" i="23" s="1"/>
  <c r="NT15" i="23"/>
  <c r="NT20" i="23" s="1"/>
  <c r="NS15" i="23"/>
  <c r="NS20" i="23" s="1"/>
  <c r="NR15" i="23"/>
  <c r="NR20" i="23" s="1"/>
  <c r="NQ15" i="23"/>
  <c r="NQ20" i="23" s="1"/>
  <c r="NP15" i="23"/>
  <c r="NP20" i="23" s="1"/>
  <c r="NO15" i="23"/>
  <c r="NO20" i="23" s="1"/>
  <c r="NN15" i="23"/>
  <c r="NN20" i="23" s="1"/>
  <c r="NM15" i="23"/>
  <c r="NM20" i="23" s="1"/>
  <c r="NL15" i="23"/>
  <c r="NL20" i="23" s="1"/>
  <c r="NK15" i="23"/>
  <c r="NK20" i="23" s="1"/>
  <c r="NJ15" i="23"/>
  <c r="NJ20" i="23" s="1"/>
  <c r="NI15" i="23"/>
  <c r="NI20" i="23" s="1"/>
  <c r="NH15" i="23"/>
  <c r="NH20" i="23" s="1"/>
  <c r="NG15" i="23"/>
  <c r="OK14" i="23"/>
  <c r="OK19" i="23" s="1"/>
  <c r="OJ14" i="23"/>
  <c r="OJ19" i="23" s="1"/>
  <c r="OI14" i="23"/>
  <c r="OI19" i="23" s="1"/>
  <c r="OH14" i="23"/>
  <c r="OH19" i="23" s="1"/>
  <c r="OG14" i="23"/>
  <c r="OG19" i="23" s="1"/>
  <c r="OF14" i="23"/>
  <c r="OF19" i="23" s="1"/>
  <c r="OE14" i="23"/>
  <c r="OE19" i="23" s="1"/>
  <c r="OD14" i="23"/>
  <c r="OD19" i="23" s="1"/>
  <c r="OC14" i="23"/>
  <c r="OC19" i="23" s="1"/>
  <c r="OB14" i="23"/>
  <c r="OB19" i="23" s="1"/>
  <c r="OA14" i="23"/>
  <c r="OA19" i="23" s="1"/>
  <c r="NZ14" i="23"/>
  <c r="NZ19" i="23" s="1"/>
  <c r="NY14" i="23"/>
  <c r="NY19" i="23" s="1"/>
  <c r="NX14" i="23"/>
  <c r="NX19" i="23" s="1"/>
  <c r="NW14" i="23"/>
  <c r="NW19" i="23" s="1"/>
  <c r="NV14" i="23"/>
  <c r="NV19" i="23" s="1"/>
  <c r="NU14" i="23"/>
  <c r="NU19" i="23" s="1"/>
  <c r="NT14" i="23"/>
  <c r="NT19" i="23" s="1"/>
  <c r="NS14" i="23"/>
  <c r="NS19" i="23" s="1"/>
  <c r="NR14" i="23"/>
  <c r="NR19" i="23" s="1"/>
  <c r="NQ14" i="23"/>
  <c r="NQ19" i="23" s="1"/>
  <c r="NP14" i="23"/>
  <c r="NP19" i="23" s="1"/>
  <c r="NO14" i="23"/>
  <c r="NO19" i="23" s="1"/>
  <c r="NN14" i="23"/>
  <c r="NN19" i="23" s="1"/>
  <c r="NM14" i="23"/>
  <c r="NM19" i="23" s="1"/>
  <c r="NL14" i="23"/>
  <c r="NL19" i="23" s="1"/>
  <c r="NK14" i="23"/>
  <c r="NK19" i="23" s="1"/>
  <c r="NJ14" i="23"/>
  <c r="NJ19" i="23" s="1"/>
  <c r="NI14" i="23"/>
  <c r="NI19" i="23" s="1"/>
  <c r="NH14" i="23"/>
  <c r="NH19" i="23" s="1"/>
  <c r="NG14" i="23"/>
  <c r="OK13" i="23"/>
  <c r="OK18" i="23" s="1"/>
  <c r="OJ13" i="23"/>
  <c r="OJ18" i="23" s="1"/>
  <c r="OI13" i="23"/>
  <c r="OI18" i="23" s="1"/>
  <c r="OH13" i="23"/>
  <c r="OH18" i="23" s="1"/>
  <c r="OG13" i="23"/>
  <c r="OG18" i="23" s="1"/>
  <c r="OF13" i="23"/>
  <c r="OF18" i="23" s="1"/>
  <c r="OE13" i="23"/>
  <c r="OE18" i="23" s="1"/>
  <c r="OD13" i="23"/>
  <c r="OD18" i="23" s="1"/>
  <c r="OC13" i="23"/>
  <c r="OC18" i="23" s="1"/>
  <c r="OB13" i="23"/>
  <c r="OB18" i="23" s="1"/>
  <c r="OA13" i="23"/>
  <c r="OA18" i="23" s="1"/>
  <c r="NZ13" i="23"/>
  <c r="NZ18" i="23" s="1"/>
  <c r="NY13" i="23"/>
  <c r="NY18" i="23" s="1"/>
  <c r="NX13" i="23"/>
  <c r="NX18" i="23" s="1"/>
  <c r="NW13" i="23"/>
  <c r="NW18" i="23" s="1"/>
  <c r="NV13" i="23"/>
  <c r="NV18" i="23" s="1"/>
  <c r="NU13" i="23"/>
  <c r="NU18" i="23" s="1"/>
  <c r="NT13" i="23"/>
  <c r="NT18" i="23" s="1"/>
  <c r="NS13" i="23"/>
  <c r="NS18" i="23" s="1"/>
  <c r="NR13" i="23"/>
  <c r="NR18" i="23" s="1"/>
  <c r="NQ13" i="23"/>
  <c r="NQ18" i="23" s="1"/>
  <c r="NP13" i="23"/>
  <c r="NP18" i="23" s="1"/>
  <c r="NO13" i="23"/>
  <c r="NO18" i="23" s="1"/>
  <c r="NN13" i="23"/>
  <c r="NN18" i="23" s="1"/>
  <c r="NM13" i="23"/>
  <c r="NM18" i="23" s="1"/>
  <c r="NL13" i="23"/>
  <c r="NL18" i="23" s="1"/>
  <c r="NK13" i="23"/>
  <c r="NK18" i="23" s="1"/>
  <c r="NJ13" i="23"/>
  <c r="NJ18" i="23" s="1"/>
  <c r="NI13" i="23"/>
  <c r="NI18" i="23" s="1"/>
  <c r="NH13" i="23"/>
  <c r="NH18" i="23" s="1"/>
  <c r="NG13" i="23"/>
  <c r="OK12" i="23"/>
  <c r="OK17" i="23" s="1"/>
  <c r="OJ12" i="23"/>
  <c r="OJ17" i="23" s="1"/>
  <c r="OI12" i="23"/>
  <c r="OI17" i="23" s="1"/>
  <c r="OH12" i="23"/>
  <c r="OH17" i="23" s="1"/>
  <c r="OG12" i="23"/>
  <c r="OG17" i="23" s="1"/>
  <c r="OF12" i="23"/>
  <c r="OF17" i="23" s="1"/>
  <c r="OE12" i="23"/>
  <c r="OE17" i="23" s="1"/>
  <c r="OD12" i="23"/>
  <c r="OD17" i="23" s="1"/>
  <c r="OC12" i="23"/>
  <c r="OC17" i="23" s="1"/>
  <c r="OB12" i="23"/>
  <c r="OB17" i="23" s="1"/>
  <c r="OA12" i="23"/>
  <c r="OA17" i="23" s="1"/>
  <c r="NZ12" i="23"/>
  <c r="NZ17" i="23" s="1"/>
  <c r="NY12" i="23"/>
  <c r="NY17" i="23" s="1"/>
  <c r="NX12" i="23"/>
  <c r="NX17" i="23" s="1"/>
  <c r="NW12" i="23"/>
  <c r="NW17" i="23" s="1"/>
  <c r="NV12" i="23"/>
  <c r="NV17" i="23" s="1"/>
  <c r="NU12" i="23"/>
  <c r="NU17" i="23" s="1"/>
  <c r="NT12" i="23"/>
  <c r="NT17" i="23" s="1"/>
  <c r="NS12" i="23"/>
  <c r="NS17" i="23" s="1"/>
  <c r="NR12" i="23"/>
  <c r="NR17" i="23" s="1"/>
  <c r="NQ12" i="23"/>
  <c r="NQ17" i="23" s="1"/>
  <c r="NP12" i="23"/>
  <c r="NP17" i="23" s="1"/>
  <c r="NO12" i="23"/>
  <c r="NO17" i="23" s="1"/>
  <c r="NN12" i="23"/>
  <c r="NN17" i="23" s="1"/>
  <c r="NM12" i="23"/>
  <c r="NM17" i="23" s="1"/>
  <c r="NL12" i="23"/>
  <c r="NL17" i="23" s="1"/>
  <c r="NK12" i="23"/>
  <c r="NK17" i="23" s="1"/>
  <c r="NJ12" i="23"/>
  <c r="NJ17" i="23" s="1"/>
  <c r="NI12" i="23"/>
  <c r="NI17" i="23" s="1"/>
  <c r="NH12" i="23"/>
  <c r="NH17" i="23" s="1"/>
  <c r="NG12" i="23"/>
  <c r="NF9" i="23"/>
  <c r="NF15" i="23" s="1"/>
  <c r="NF20" i="23" s="1"/>
  <c r="NE9" i="23"/>
  <c r="NE15" i="23" s="1"/>
  <c r="NE20" i="23" s="1"/>
  <c r="ND9" i="23"/>
  <c r="ND15" i="23" s="1"/>
  <c r="ND20" i="23" s="1"/>
  <c r="NC9" i="23"/>
  <c r="NC15" i="23" s="1"/>
  <c r="NC20" i="23" s="1"/>
  <c r="NB9" i="23"/>
  <c r="NB15" i="23" s="1"/>
  <c r="NB20" i="23" s="1"/>
  <c r="NA9" i="23"/>
  <c r="NA15" i="23" s="1"/>
  <c r="NA20" i="23" s="1"/>
  <c r="MZ9" i="23"/>
  <c r="MZ15" i="23" s="1"/>
  <c r="MZ20" i="23" s="1"/>
  <c r="MY9" i="23"/>
  <c r="MY15" i="23" s="1"/>
  <c r="MY20" i="23" s="1"/>
  <c r="MX9" i="23"/>
  <c r="MX15" i="23" s="1"/>
  <c r="MX20" i="23" s="1"/>
  <c r="MW9" i="23"/>
  <c r="MW15" i="23" s="1"/>
  <c r="MW20" i="23" s="1"/>
  <c r="MV9" i="23"/>
  <c r="MV15" i="23" s="1"/>
  <c r="MV20" i="23" s="1"/>
  <c r="MU9" i="23"/>
  <c r="MU15" i="23" s="1"/>
  <c r="MU20" i="23" s="1"/>
  <c r="MT9" i="23"/>
  <c r="MT15" i="23" s="1"/>
  <c r="MT20" i="23" s="1"/>
  <c r="MS9" i="23"/>
  <c r="MS15" i="23" s="1"/>
  <c r="MS20" i="23" s="1"/>
  <c r="MR9" i="23"/>
  <c r="MR15" i="23" s="1"/>
  <c r="MR20" i="23" s="1"/>
  <c r="MQ9" i="23"/>
  <c r="MQ15" i="23" s="1"/>
  <c r="MQ20" i="23" s="1"/>
  <c r="MP9" i="23"/>
  <c r="MP15" i="23" s="1"/>
  <c r="MP20" i="23" s="1"/>
  <c r="MO9" i="23"/>
  <c r="MO15" i="23" s="1"/>
  <c r="MO20" i="23" s="1"/>
  <c r="MN9" i="23"/>
  <c r="MN15" i="23" s="1"/>
  <c r="MN20" i="23" s="1"/>
  <c r="MM9" i="23"/>
  <c r="MM15" i="23" s="1"/>
  <c r="MM20" i="23" s="1"/>
  <c r="ML9" i="23"/>
  <c r="ML15" i="23" s="1"/>
  <c r="ML20" i="23" s="1"/>
  <c r="MK9" i="23"/>
  <c r="MK15" i="23" s="1"/>
  <c r="MK20" i="23" s="1"/>
  <c r="MJ9" i="23"/>
  <c r="MJ15" i="23" s="1"/>
  <c r="MJ20" i="23" s="1"/>
  <c r="MI9" i="23"/>
  <c r="MI15" i="23" s="1"/>
  <c r="MI20" i="23" s="1"/>
  <c r="MH9" i="23"/>
  <c r="MH15" i="23" s="1"/>
  <c r="MH20" i="23" s="1"/>
  <c r="MG9" i="23"/>
  <c r="MG15" i="23" s="1"/>
  <c r="MG20" i="23" s="1"/>
  <c r="MF9" i="23"/>
  <c r="MF15" i="23" s="1"/>
  <c r="MF20" i="23" s="1"/>
  <c r="ME9" i="23"/>
  <c r="ME15" i="23" s="1"/>
  <c r="ME20" i="23" s="1"/>
  <c r="MD9" i="23"/>
  <c r="MD15" i="23" s="1"/>
  <c r="NF8" i="23"/>
  <c r="NF14" i="23" s="1"/>
  <c r="NF19" i="23" s="1"/>
  <c r="NE8" i="23"/>
  <c r="NE14" i="23" s="1"/>
  <c r="NE19" i="23" s="1"/>
  <c r="ND8" i="23"/>
  <c r="ND14" i="23" s="1"/>
  <c r="ND19" i="23" s="1"/>
  <c r="NC8" i="23"/>
  <c r="NC14" i="23" s="1"/>
  <c r="NC19" i="23" s="1"/>
  <c r="NB8" i="23"/>
  <c r="NB14" i="23" s="1"/>
  <c r="NB19" i="23" s="1"/>
  <c r="NA8" i="23"/>
  <c r="NA14" i="23" s="1"/>
  <c r="NA19" i="23" s="1"/>
  <c r="MZ8" i="23"/>
  <c r="MZ14" i="23" s="1"/>
  <c r="MZ19" i="23" s="1"/>
  <c r="MY8" i="23"/>
  <c r="MY14" i="23" s="1"/>
  <c r="MY19" i="23" s="1"/>
  <c r="MX8" i="23"/>
  <c r="MX14" i="23" s="1"/>
  <c r="MX19" i="23" s="1"/>
  <c r="MW8" i="23"/>
  <c r="MW14" i="23" s="1"/>
  <c r="MW19" i="23" s="1"/>
  <c r="MV8" i="23"/>
  <c r="MV14" i="23" s="1"/>
  <c r="MV19" i="23" s="1"/>
  <c r="MU8" i="23"/>
  <c r="MU14" i="23" s="1"/>
  <c r="MU19" i="23" s="1"/>
  <c r="MT8" i="23"/>
  <c r="MT14" i="23" s="1"/>
  <c r="MT19" i="23" s="1"/>
  <c r="MS8" i="23"/>
  <c r="MS14" i="23" s="1"/>
  <c r="MS19" i="23" s="1"/>
  <c r="MR8" i="23"/>
  <c r="MR14" i="23" s="1"/>
  <c r="MR19" i="23" s="1"/>
  <c r="MQ8" i="23"/>
  <c r="MQ14" i="23" s="1"/>
  <c r="MQ19" i="23" s="1"/>
  <c r="MP8" i="23"/>
  <c r="MP14" i="23" s="1"/>
  <c r="MP19" i="23" s="1"/>
  <c r="MO8" i="23"/>
  <c r="MO14" i="23" s="1"/>
  <c r="MO19" i="23" s="1"/>
  <c r="MN8" i="23"/>
  <c r="MN14" i="23" s="1"/>
  <c r="MN19" i="23" s="1"/>
  <c r="MM8" i="23"/>
  <c r="MM14" i="23" s="1"/>
  <c r="MM19" i="23" s="1"/>
  <c r="ML8" i="23"/>
  <c r="ML14" i="23" s="1"/>
  <c r="ML19" i="23" s="1"/>
  <c r="MK8" i="23"/>
  <c r="MK14" i="23" s="1"/>
  <c r="MK19" i="23" s="1"/>
  <c r="MJ8" i="23"/>
  <c r="MJ14" i="23" s="1"/>
  <c r="MJ19" i="23" s="1"/>
  <c r="MI8" i="23"/>
  <c r="MI14" i="23" s="1"/>
  <c r="MI19" i="23" s="1"/>
  <c r="MH8" i="23"/>
  <c r="MH14" i="23" s="1"/>
  <c r="MH19" i="23" s="1"/>
  <c r="MG8" i="23"/>
  <c r="MG14" i="23" s="1"/>
  <c r="MG19" i="23" s="1"/>
  <c r="MF8" i="23"/>
  <c r="MF14" i="23" s="1"/>
  <c r="MF19" i="23" s="1"/>
  <c r="ME8" i="23"/>
  <c r="ME14" i="23" s="1"/>
  <c r="ME19" i="23" s="1"/>
  <c r="MD8" i="23"/>
  <c r="MD14" i="23" s="1"/>
  <c r="NF7" i="23"/>
  <c r="NF13" i="23" s="1"/>
  <c r="NF18" i="23" s="1"/>
  <c r="NE7" i="23"/>
  <c r="NE13" i="23" s="1"/>
  <c r="NE18" i="23" s="1"/>
  <c r="ND7" i="23"/>
  <c r="ND13" i="23" s="1"/>
  <c r="ND18" i="23" s="1"/>
  <c r="NC7" i="23"/>
  <c r="NC13" i="23" s="1"/>
  <c r="NC18" i="23" s="1"/>
  <c r="NB7" i="23"/>
  <c r="NB13" i="23" s="1"/>
  <c r="NB18" i="23" s="1"/>
  <c r="NA7" i="23"/>
  <c r="NA13" i="23" s="1"/>
  <c r="NA18" i="23" s="1"/>
  <c r="MZ7" i="23"/>
  <c r="MZ13" i="23" s="1"/>
  <c r="MZ18" i="23" s="1"/>
  <c r="MY7" i="23"/>
  <c r="MY13" i="23" s="1"/>
  <c r="MY18" i="23" s="1"/>
  <c r="MX7" i="23"/>
  <c r="MX13" i="23" s="1"/>
  <c r="MX18" i="23" s="1"/>
  <c r="MW7" i="23"/>
  <c r="MW13" i="23" s="1"/>
  <c r="MW18" i="23" s="1"/>
  <c r="MV7" i="23"/>
  <c r="MV13" i="23" s="1"/>
  <c r="MV18" i="23" s="1"/>
  <c r="MU7" i="23"/>
  <c r="MU13" i="23" s="1"/>
  <c r="MU18" i="23" s="1"/>
  <c r="MT7" i="23"/>
  <c r="MT13" i="23" s="1"/>
  <c r="MT18" i="23" s="1"/>
  <c r="MS7" i="23"/>
  <c r="MS13" i="23" s="1"/>
  <c r="MS18" i="23" s="1"/>
  <c r="MR7" i="23"/>
  <c r="MR13" i="23" s="1"/>
  <c r="MR18" i="23" s="1"/>
  <c r="MQ7" i="23"/>
  <c r="MQ13" i="23" s="1"/>
  <c r="MQ18" i="23" s="1"/>
  <c r="MP7" i="23"/>
  <c r="MP13" i="23" s="1"/>
  <c r="MP18" i="23" s="1"/>
  <c r="MO7" i="23"/>
  <c r="MO13" i="23" s="1"/>
  <c r="MO18" i="23" s="1"/>
  <c r="MN7" i="23"/>
  <c r="MN13" i="23" s="1"/>
  <c r="MN18" i="23" s="1"/>
  <c r="MM7" i="23"/>
  <c r="MM13" i="23" s="1"/>
  <c r="MM18" i="23" s="1"/>
  <c r="ML7" i="23"/>
  <c r="ML13" i="23" s="1"/>
  <c r="ML18" i="23" s="1"/>
  <c r="MK7" i="23"/>
  <c r="MK13" i="23" s="1"/>
  <c r="MK18" i="23" s="1"/>
  <c r="MJ7" i="23"/>
  <c r="MJ13" i="23" s="1"/>
  <c r="MJ18" i="23" s="1"/>
  <c r="MI7" i="23"/>
  <c r="MI13" i="23" s="1"/>
  <c r="MI18" i="23" s="1"/>
  <c r="MH7" i="23"/>
  <c r="MH13" i="23" s="1"/>
  <c r="MH18" i="23" s="1"/>
  <c r="MG7" i="23"/>
  <c r="MG13" i="23" s="1"/>
  <c r="MG18" i="23" s="1"/>
  <c r="MF7" i="23"/>
  <c r="MF13" i="23" s="1"/>
  <c r="MF18" i="23" s="1"/>
  <c r="ME7" i="23"/>
  <c r="ME13" i="23" s="1"/>
  <c r="ME18" i="23" s="1"/>
  <c r="MD7" i="23"/>
  <c r="MD13" i="23" s="1"/>
  <c r="NF6" i="23"/>
  <c r="NF12" i="23" s="1"/>
  <c r="NF17" i="23" s="1"/>
  <c r="NE6" i="23"/>
  <c r="NE12" i="23" s="1"/>
  <c r="NE17" i="23" s="1"/>
  <c r="ND6" i="23"/>
  <c r="ND12" i="23" s="1"/>
  <c r="ND17" i="23" s="1"/>
  <c r="NC6" i="23"/>
  <c r="NC12" i="23" s="1"/>
  <c r="NC17" i="23" s="1"/>
  <c r="NB6" i="23"/>
  <c r="NB12" i="23" s="1"/>
  <c r="NB17" i="23" s="1"/>
  <c r="NA6" i="23"/>
  <c r="NA12" i="23" s="1"/>
  <c r="NA17" i="23" s="1"/>
  <c r="MZ6" i="23"/>
  <c r="MZ12" i="23" s="1"/>
  <c r="MZ17" i="23" s="1"/>
  <c r="MY6" i="23"/>
  <c r="MY12" i="23" s="1"/>
  <c r="MY17" i="23" s="1"/>
  <c r="MX6" i="23"/>
  <c r="MX12" i="23" s="1"/>
  <c r="MX17" i="23" s="1"/>
  <c r="MW6" i="23"/>
  <c r="MW12" i="23" s="1"/>
  <c r="MW17" i="23" s="1"/>
  <c r="MV6" i="23"/>
  <c r="MV12" i="23" s="1"/>
  <c r="MV17" i="23" s="1"/>
  <c r="MU6" i="23"/>
  <c r="MU12" i="23" s="1"/>
  <c r="MU17" i="23" s="1"/>
  <c r="MT6" i="23"/>
  <c r="MT12" i="23" s="1"/>
  <c r="MT17" i="23" s="1"/>
  <c r="MS6" i="23"/>
  <c r="MS12" i="23" s="1"/>
  <c r="MS17" i="23" s="1"/>
  <c r="MR6" i="23"/>
  <c r="MR12" i="23" s="1"/>
  <c r="MR17" i="23" s="1"/>
  <c r="MQ6" i="23"/>
  <c r="MQ12" i="23" s="1"/>
  <c r="MQ17" i="23" s="1"/>
  <c r="MP6" i="23"/>
  <c r="MP12" i="23" s="1"/>
  <c r="MP17" i="23" s="1"/>
  <c r="MO6" i="23"/>
  <c r="MO12" i="23" s="1"/>
  <c r="MO17" i="23" s="1"/>
  <c r="MN6" i="23"/>
  <c r="MN12" i="23" s="1"/>
  <c r="MN17" i="23" s="1"/>
  <c r="MM6" i="23"/>
  <c r="MM12" i="23" s="1"/>
  <c r="MM17" i="23" s="1"/>
  <c r="ML6" i="23"/>
  <c r="ML12" i="23" s="1"/>
  <c r="ML17" i="23" s="1"/>
  <c r="MK6" i="23"/>
  <c r="MK12" i="23" s="1"/>
  <c r="MK17" i="23" s="1"/>
  <c r="MJ6" i="23"/>
  <c r="MJ12" i="23" s="1"/>
  <c r="MJ17" i="23" s="1"/>
  <c r="MI6" i="23"/>
  <c r="MI12" i="23" s="1"/>
  <c r="MI17" i="23" s="1"/>
  <c r="MH6" i="23"/>
  <c r="MH12" i="23" s="1"/>
  <c r="MH17" i="23" s="1"/>
  <c r="MG6" i="23"/>
  <c r="MG12" i="23" s="1"/>
  <c r="MG17" i="23" s="1"/>
  <c r="MF6" i="23"/>
  <c r="MF12" i="23" s="1"/>
  <c r="MF17" i="23" s="1"/>
  <c r="ME6" i="23"/>
  <c r="ME12" i="23" s="1"/>
  <c r="ME17" i="23" s="1"/>
  <c r="MD6" i="23"/>
  <c r="MD12" i="23" s="1"/>
  <c r="MC9" i="23"/>
  <c r="MC15" i="23" s="1"/>
  <c r="MC20" i="23" s="1"/>
  <c r="MB9" i="23"/>
  <c r="MB15" i="23" s="1"/>
  <c r="MB20" i="23" s="1"/>
  <c r="MA9" i="23"/>
  <c r="MA15" i="23" s="1"/>
  <c r="MA20" i="23" s="1"/>
  <c r="LZ9" i="23"/>
  <c r="LZ15" i="23" s="1"/>
  <c r="LZ20" i="23" s="1"/>
  <c r="LY9" i="23"/>
  <c r="LY15" i="23" s="1"/>
  <c r="LY20" i="23" s="1"/>
  <c r="LX9" i="23"/>
  <c r="LX15" i="23" s="1"/>
  <c r="LX20" i="23" s="1"/>
  <c r="LW9" i="23"/>
  <c r="LW15" i="23" s="1"/>
  <c r="LW20" i="23" s="1"/>
  <c r="LV9" i="23"/>
  <c r="LV15" i="23" s="1"/>
  <c r="LV20" i="23" s="1"/>
  <c r="LU9" i="23"/>
  <c r="LU15" i="23" s="1"/>
  <c r="LU20" i="23" s="1"/>
  <c r="LT9" i="23"/>
  <c r="LT15" i="23" s="1"/>
  <c r="LT20" i="23" s="1"/>
  <c r="LS9" i="23"/>
  <c r="LS15" i="23" s="1"/>
  <c r="LS20" i="23" s="1"/>
  <c r="LR9" i="23"/>
  <c r="LR15" i="23" s="1"/>
  <c r="LR20" i="23" s="1"/>
  <c r="LQ9" i="23"/>
  <c r="LQ15" i="23" s="1"/>
  <c r="LQ20" i="23" s="1"/>
  <c r="LP9" i="23"/>
  <c r="LP15" i="23" s="1"/>
  <c r="LP20" i="23" s="1"/>
  <c r="LO9" i="23"/>
  <c r="LO15" i="23" s="1"/>
  <c r="LO20" i="23" s="1"/>
  <c r="LN9" i="23"/>
  <c r="LN15" i="23" s="1"/>
  <c r="LN20" i="23" s="1"/>
  <c r="LM9" i="23"/>
  <c r="LM15" i="23" s="1"/>
  <c r="LM20" i="23" s="1"/>
  <c r="LL9" i="23"/>
  <c r="LL15" i="23" s="1"/>
  <c r="LL20" i="23" s="1"/>
  <c r="LK9" i="23"/>
  <c r="LK15" i="23" s="1"/>
  <c r="LK20" i="23" s="1"/>
  <c r="LJ9" i="23"/>
  <c r="LJ15" i="23" s="1"/>
  <c r="LJ20" i="23" s="1"/>
  <c r="LI9" i="23"/>
  <c r="LI15" i="23" s="1"/>
  <c r="LI20" i="23" s="1"/>
  <c r="LH9" i="23"/>
  <c r="LH15" i="23" s="1"/>
  <c r="LH20" i="23" s="1"/>
  <c r="LG9" i="23"/>
  <c r="LG15" i="23" s="1"/>
  <c r="LG20" i="23" s="1"/>
  <c r="LF9" i="23"/>
  <c r="LF15" i="23" s="1"/>
  <c r="LF20" i="23" s="1"/>
  <c r="LE9" i="23"/>
  <c r="LE15" i="23" s="1"/>
  <c r="LE20" i="23" s="1"/>
  <c r="LD9" i="23"/>
  <c r="LD15" i="23" s="1"/>
  <c r="LD20" i="23" s="1"/>
  <c r="LC9" i="23"/>
  <c r="LC15" i="23" s="1"/>
  <c r="LC20" i="23" s="1"/>
  <c r="LB9" i="23"/>
  <c r="LB15" i="23" s="1"/>
  <c r="LB20" i="23" s="1"/>
  <c r="MC8" i="23"/>
  <c r="MC14" i="23" s="1"/>
  <c r="MC19" i="23" s="1"/>
  <c r="MB8" i="23"/>
  <c r="MB14" i="23" s="1"/>
  <c r="MB19" i="23" s="1"/>
  <c r="MA8" i="23"/>
  <c r="MA14" i="23" s="1"/>
  <c r="MA19" i="23" s="1"/>
  <c r="LZ8" i="23"/>
  <c r="LZ14" i="23" s="1"/>
  <c r="LZ19" i="23" s="1"/>
  <c r="LY8" i="23"/>
  <c r="LY14" i="23" s="1"/>
  <c r="LY19" i="23" s="1"/>
  <c r="LX8" i="23"/>
  <c r="LX14" i="23" s="1"/>
  <c r="LX19" i="23" s="1"/>
  <c r="LW8" i="23"/>
  <c r="LW14" i="23" s="1"/>
  <c r="LW19" i="23" s="1"/>
  <c r="LV8" i="23"/>
  <c r="LV14" i="23" s="1"/>
  <c r="LV19" i="23" s="1"/>
  <c r="LU8" i="23"/>
  <c r="LU14" i="23" s="1"/>
  <c r="LU19" i="23" s="1"/>
  <c r="LT8" i="23"/>
  <c r="LT14" i="23" s="1"/>
  <c r="LT19" i="23" s="1"/>
  <c r="LS8" i="23"/>
  <c r="LS14" i="23" s="1"/>
  <c r="LS19" i="23" s="1"/>
  <c r="LR8" i="23"/>
  <c r="LR14" i="23" s="1"/>
  <c r="LR19" i="23" s="1"/>
  <c r="LQ8" i="23"/>
  <c r="LQ14" i="23" s="1"/>
  <c r="LQ19" i="23" s="1"/>
  <c r="LP8" i="23"/>
  <c r="LP14" i="23" s="1"/>
  <c r="LP19" i="23" s="1"/>
  <c r="LO8" i="23"/>
  <c r="LO14" i="23" s="1"/>
  <c r="LO19" i="23" s="1"/>
  <c r="LN8" i="23"/>
  <c r="LN14" i="23" s="1"/>
  <c r="LN19" i="23" s="1"/>
  <c r="LM8" i="23"/>
  <c r="LM14" i="23" s="1"/>
  <c r="LM19" i="23" s="1"/>
  <c r="LL8" i="23"/>
  <c r="LL14" i="23" s="1"/>
  <c r="LL19" i="23" s="1"/>
  <c r="LK8" i="23"/>
  <c r="LK14" i="23" s="1"/>
  <c r="LK19" i="23" s="1"/>
  <c r="LJ8" i="23"/>
  <c r="LJ14" i="23" s="1"/>
  <c r="LJ19" i="23" s="1"/>
  <c r="LI8" i="23"/>
  <c r="LI14" i="23" s="1"/>
  <c r="LI19" i="23" s="1"/>
  <c r="LH8" i="23"/>
  <c r="LH14" i="23" s="1"/>
  <c r="LH19" i="23" s="1"/>
  <c r="LG8" i="23"/>
  <c r="LG14" i="23" s="1"/>
  <c r="LG19" i="23" s="1"/>
  <c r="LF8" i="23"/>
  <c r="LF14" i="23" s="1"/>
  <c r="LF19" i="23" s="1"/>
  <c r="LE8" i="23"/>
  <c r="LE14" i="23" s="1"/>
  <c r="LE19" i="23" s="1"/>
  <c r="LD8" i="23"/>
  <c r="LD14" i="23" s="1"/>
  <c r="LD19" i="23" s="1"/>
  <c r="LC8" i="23"/>
  <c r="LC14" i="23" s="1"/>
  <c r="LC19" i="23" s="1"/>
  <c r="LB8" i="23"/>
  <c r="LB14" i="23" s="1"/>
  <c r="LB19" i="23" s="1"/>
  <c r="MC7" i="23"/>
  <c r="MC13" i="23" s="1"/>
  <c r="MC18" i="23" s="1"/>
  <c r="MB7" i="23"/>
  <c r="MB13" i="23" s="1"/>
  <c r="MB18" i="23" s="1"/>
  <c r="MA7" i="23"/>
  <c r="MA13" i="23" s="1"/>
  <c r="MA18" i="23" s="1"/>
  <c r="LZ7" i="23"/>
  <c r="LZ13" i="23" s="1"/>
  <c r="LZ18" i="23" s="1"/>
  <c r="LY7" i="23"/>
  <c r="LY13" i="23" s="1"/>
  <c r="LY18" i="23" s="1"/>
  <c r="LX7" i="23"/>
  <c r="LX13" i="23" s="1"/>
  <c r="LX18" i="23" s="1"/>
  <c r="LW7" i="23"/>
  <c r="LW13" i="23" s="1"/>
  <c r="LW18" i="23" s="1"/>
  <c r="LV7" i="23"/>
  <c r="LV13" i="23" s="1"/>
  <c r="LV18" i="23" s="1"/>
  <c r="LU7" i="23"/>
  <c r="LU13" i="23" s="1"/>
  <c r="LU18" i="23" s="1"/>
  <c r="LT7" i="23"/>
  <c r="LT13" i="23" s="1"/>
  <c r="LT18" i="23" s="1"/>
  <c r="LS7" i="23"/>
  <c r="LS13" i="23" s="1"/>
  <c r="LS18" i="23" s="1"/>
  <c r="LR7" i="23"/>
  <c r="LR13" i="23" s="1"/>
  <c r="LR18" i="23" s="1"/>
  <c r="LQ7" i="23"/>
  <c r="LQ13" i="23" s="1"/>
  <c r="LQ18" i="23" s="1"/>
  <c r="LP7" i="23"/>
  <c r="LP13" i="23" s="1"/>
  <c r="LP18" i="23" s="1"/>
  <c r="LO7" i="23"/>
  <c r="LO13" i="23" s="1"/>
  <c r="LO18" i="23" s="1"/>
  <c r="LN7" i="23"/>
  <c r="LN13" i="23" s="1"/>
  <c r="LN18" i="23" s="1"/>
  <c r="LM7" i="23"/>
  <c r="LM13" i="23" s="1"/>
  <c r="LM18" i="23" s="1"/>
  <c r="LL7" i="23"/>
  <c r="LL13" i="23" s="1"/>
  <c r="LL18" i="23" s="1"/>
  <c r="LK7" i="23"/>
  <c r="LK13" i="23" s="1"/>
  <c r="LK18" i="23" s="1"/>
  <c r="LJ7" i="23"/>
  <c r="LJ13" i="23" s="1"/>
  <c r="LJ18" i="23" s="1"/>
  <c r="LI7" i="23"/>
  <c r="LI13" i="23" s="1"/>
  <c r="LI18" i="23" s="1"/>
  <c r="LH7" i="23"/>
  <c r="LH13" i="23" s="1"/>
  <c r="LH18" i="23" s="1"/>
  <c r="LG7" i="23"/>
  <c r="LG13" i="23" s="1"/>
  <c r="LG18" i="23" s="1"/>
  <c r="LF7" i="23"/>
  <c r="LF13" i="23" s="1"/>
  <c r="LF18" i="23" s="1"/>
  <c r="LE7" i="23"/>
  <c r="LE13" i="23" s="1"/>
  <c r="LE18" i="23" s="1"/>
  <c r="LD7" i="23"/>
  <c r="LD13" i="23" s="1"/>
  <c r="LD18" i="23" s="1"/>
  <c r="LC7" i="23"/>
  <c r="LC13" i="23" s="1"/>
  <c r="LC18" i="23" s="1"/>
  <c r="LB7" i="23"/>
  <c r="LB13" i="23" s="1"/>
  <c r="LB18" i="23" s="1"/>
  <c r="MC6" i="23"/>
  <c r="MC12" i="23" s="1"/>
  <c r="MC17" i="23" s="1"/>
  <c r="MB6" i="23"/>
  <c r="MB12" i="23" s="1"/>
  <c r="MB17" i="23" s="1"/>
  <c r="MA6" i="23"/>
  <c r="MA12" i="23" s="1"/>
  <c r="MA17" i="23" s="1"/>
  <c r="LZ6" i="23"/>
  <c r="LZ12" i="23" s="1"/>
  <c r="LZ17" i="23" s="1"/>
  <c r="LY6" i="23"/>
  <c r="LY12" i="23" s="1"/>
  <c r="LY17" i="23" s="1"/>
  <c r="LX6" i="23"/>
  <c r="LX12" i="23" s="1"/>
  <c r="LX17" i="23" s="1"/>
  <c r="LW6" i="23"/>
  <c r="LW12" i="23" s="1"/>
  <c r="LW17" i="23" s="1"/>
  <c r="LV6" i="23"/>
  <c r="LV12" i="23" s="1"/>
  <c r="LV17" i="23" s="1"/>
  <c r="LU6" i="23"/>
  <c r="LU12" i="23" s="1"/>
  <c r="LU17" i="23" s="1"/>
  <c r="LT6" i="23"/>
  <c r="LT12" i="23" s="1"/>
  <c r="LT17" i="23" s="1"/>
  <c r="LS6" i="23"/>
  <c r="LS12" i="23" s="1"/>
  <c r="LS17" i="23" s="1"/>
  <c r="LR6" i="23"/>
  <c r="LR12" i="23" s="1"/>
  <c r="LR17" i="23" s="1"/>
  <c r="LQ6" i="23"/>
  <c r="LQ12" i="23" s="1"/>
  <c r="LQ17" i="23" s="1"/>
  <c r="LP6" i="23"/>
  <c r="LP12" i="23" s="1"/>
  <c r="LP17" i="23" s="1"/>
  <c r="LO6" i="23"/>
  <c r="LO12" i="23" s="1"/>
  <c r="LO17" i="23" s="1"/>
  <c r="LN6" i="23"/>
  <c r="LN12" i="23" s="1"/>
  <c r="LN17" i="23" s="1"/>
  <c r="LM6" i="23"/>
  <c r="LM12" i="23" s="1"/>
  <c r="LM17" i="23" s="1"/>
  <c r="LL6" i="23"/>
  <c r="LL12" i="23" s="1"/>
  <c r="LL17" i="23" s="1"/>
  <c r="LK6" i="23"/>
  <c r="LK12" i="23" s="1"/>
  <c r="LK17" i="23" s="1"/>
  <c r="LJ6" i="23"/>
  <c r="LJ12" i="23" s="1"/>
  <c r="LJ17" i="23" s="1"/>
  <c r="LI6" i="23"/>
  <c r="LI12" i="23" s="1"/>
  <c r="LI17" i="23" s="1"/>
  <c r="LH6" i="23"/>
  <c r="LH12" i="23" s="1"/>
  <c r="LH17" i="23" s="1"/>
  <c r="LG6" i="23"/>
  <c r="LG12" i="23" s="1"/>
  <c r="LG17" i="23" s="1"/>
  <c r="LF6" i="23"/>
  <c r="LF12" i="23" s="1"/>
  <c r="LF17" i="23" s="1"/>
  <c r="LE6" i="23"/>
  <c r="LE12" i="23" s="1"/>
  <c r="LE17" i="23" s="1"/>
  <c r="LD6" i="23"/>
  <c r="LD12" i="23" s="1"/>
  <c r="LD17" i="23" s="1"/>
  <c r="LC6" i="23"/>
  <c r="LC12" i="23" s="1"/>
  <c r="LC17" i="23" s="1"/>
  <c r="LB6" i="23"/>
  <c r="LB12" i="23" s="1"/>
  <c r="LB17" i="23" s="1"/>
  <c r="LA9" i="23"/>
  <c r="KZ9" i="23"/>
  <c r="KY9" i="23"/>
  <c r="LA8" i="23"/>
  <c r="KZ8" i="23"/>
  <c r="KY8" i="23"/>
  <c r="LA7" i="23"/>
  <c r="KZ7" i="23"/>
  <c r="KY7" i="23"/>
  <c r="LA6" i="23"/>
  <c r="KZ6" i="23"/>
  <c r="KY6" i="23"/>
  <c r="KX9" i="23"/>
  <c r="KW9" i="23"/>
  <c r="KV9" i="23"/>
  <c r="KX8" i="23"/>
  <c r="KW8" i="23"/>
  <c r="KV8" i="23"/>
  <c r="KX7" i="23"/>
  <c r="KW7" i="23"/>
  <c r="KV7" i="23"/>
  <c r="KX6" i="23"/>
  <c r="KW6" i="23"/>
  <c r="KV6" i="23"/>
  <c r="KU9" i="23"/>
  <c r="KU15" i="23" s="1"/>
  <c r="KT9" i="23"/>
  <c r="KT15" i="23" s="1"/>
  <c r="KT20" i="23" s="1"/>
  <c r="KS9" i="23"/>
  <c r="KS15" i="23" s="1"/>
  <c r="KS20" i="23" s="1"/>
  <c r="KR9" i="23"/>
  <c r="KR15" i="23" s="1"/>
  <c r="KR20" i="23" s="1"/>
  <c r="KQ9" i="23"/>
  <c r="KQ15" i="23" s="1"/>
  <c r="KQ20" i="23" s="1"/>
  <c r="KP9" i="23"/>
  <c r="KP15" i="23" s="1"/>
  <c r="KP20" i="23" s="1"/>
  <c r="KO9" i="23"/>
  <c r="KO15" i="23" s="1"/>
  <c r="KO20" i="23" s="1"/>
  <c r="KN9" i="23"/>
  <c r="KN15" i="23" s="1"/>
  <c r="KN20" i="23" s="1"/>
  <c r="KM9" i="23"/>
  <c r="KM15" i="23" s="1"/>
  <c r="KM20" i="23" s="1"/>
  <c r="KL9" i="23"/>
  <c r="KL15" i="23" s="1"/>
  <c r="KL20" i="23" s="1"/>
  <c r="KK9" i="23"/>
  <c r="KK15" i="23" s="1"/>
  <c r="KK20" i="23" s="1"/>
  <c r="KJ9" i="23"/>
  <c r="KJ15" i="23" s="1"/>
  <c r="KJ20" i="23" s="1"/>
  <c r="KI9" i="23"/>
  <c r="KI15" i="23" s="1"/>
  <c r="KI20" i="23" s="1"/>
  <c r="KH9" i="23"/>
  <c r="KH15" i="23" s="1"/>
  <c r="KH20" i="23" s="1"/>
  <c r="KG9" i="23"/>
  <c r="KG15" i="23" s="1"/>
  <c r="KG20" i="23" s="1"/>
  <c r="KF9" i="23"/>
  <c r="KF15" i="23" s="1"/>
  <c r="KF20" i="23" s="1"/>
  <c r="KE9" i="23"/>
  <c r="KE15" i="23" s="1"/>
  <c r="KE20" i="23" s="1"/>
  <c r="KD9" i="23"/>
  <c r="KD15" i="23" s="1"/>
  <c r="KD20" i="23" s="1"/>
  <c r="KC9" i="23"/>
  <c r="KC15" i="23" s="1"/>
  <c r="KC20" i="23" s="1"/>
  <c r="KB9" i="23"/>
  <c r="KB15" i="23" s="1"/>
  <c r="KB20" i="23" s="1"/>
  <c r="KA9" i="23"/>
  <c r="KA15" i="23" s="1"/>
  <c r="KA20" i="23" s="1"/>
  <c r="JZ9" i="23"/>
  <c r="JZ15" i="23" s="1"/>
  <c r="JZ20" i="23" s="1"/>
  <c r="JY9" i="23"/>
  <c r="JY15" i="23" s="1"/>
  <c r="JY20" i="23" s="1"/>
  <c r="JX9" i="23"/>
  <c r="JX15" i="23" s="1"/>
  <c r="JX20" i="23" s="1"/>
  <c r="JW9" i="23"/>
  <c r="JW15" i="23" s="1"/>
  <c r="JW20" i="23" s="1"/>
  <c r="JV9" i="23"/>
  <c r="JV15" i="23" s="1"/>
  <c r="JV20" i="23" s="1"/>
  <c r="JU9" i="23"/>
  <c r="JU15" i="23" s="1"/>
  <c r="JU20" i="23" s="1"/>
  <c r="JT9" i="23"/>
  <c r="JT15" i="23" s="1"/>
  <c r="KU8" i="23"/>
  <c r="KU14" i="23" s="1"/>
  <c r="KT8" i="23"/>
  <c r="KT14" i="23" s="1"/>
  <c r="KT19" i="23" s="1"/>
  <c r="KS8" i="23"/>
  <c r="KS14" i="23" s="1"/>
  <c r="KS19" i="23" s="1"/>
  <c r="KR8" i="23"/>
  <c r="KR14" i="23" s="1"/>
  <c r="KR19" i="23" s="1"/>
  <c r="KQ8" i="23"/>
  <c r="KQ14" i="23" s="1"/>
  <c r="KQ19" i="23" s="1"/>
  <c r="KP8" i="23"/>
  <c r="KP14" i="23" s="1"/>
  <c r="KP19" i="23" s="1"/>
  <c r="KO8" i="23"/>
  <c r="KO14" i="23" s="1"/>
  <c r="KO19" i="23" s="1"/>
  <c r="KN8" i="23"/>
  <c r="KN14" i="23" s="1"/>
  <c r="KN19" i="23" s="1"/>
  <c r="KM8" i="23"/>
  <c r="KM14" i="23" s="1"/>
  <c r="KM19" i="23" s="1"/>
  <c r="KL8" i="23"/>
  <c r="KL14" i="23" s="1"/>
  <c r="KL19" i="23" s="1"/>
  <c r="KK8" i="23"/>
  <c r="KK14" i="23" s="1"/>
  <c r="KK19" i="23" s="1"/>
  <c r="KJ8" i="23"/>
  <c r="KJ14" i="23" s="1"/>
  <c r="KJ19" i="23" s="1"/>
  <c r="KI8" i="23"/>
  <c r="KI14" i="23" s="1"/>
  <c r="KI19" i="23" s="1"/>
  <c r="KH8" i="23"/>
  <c r="KH14" i="23" s="1"/>
  <c r="KH19" i="23" s="1"/>
  <c r="KG8" i="23"/>
  <c r="KG14" i="23" s="1"/>
  <c r="KG19" i="23" s="1"/>
  <c r="KF8" i="23"/>
  <c r="KF14" i="23" s="1"/>
  <c r="KF19" i="23" s="1"/>
  <c r="KE8" i="23"/>
  <c r="KE14" i="23" s="1"/>
  <c r="KE19" i="23" s="1"/>
  <c r="KD8" i="23"/>
  <c r="KD14" i="23" s="1"/>
  <c r="KD19" i="23" s="1"/>
  <c r="KC8" i="23"/>
  <c r="KC14" i="23" s="1"/>
  <c r="KC19" i="23" s="1"/>
  <c r="KB8" i="23"/>
  <c r="KB14" i="23" s="1"/>
  <c r="KB19" i="23" s="1"/>
  <c r="KA8" i="23"/>
  <c r="KA14" i="23" s="1"/>
  <c r="KA19" i="23" s="1"/>
  <c r="JZ8" i="23"/>
  <c r="JZ14" i="23" s="1"/>
  <c r="JZ19" i="23" s="1"/>
  <c r="JY8" i="23"/>
  <c r="JY14" i="23" s="1"/>
  <c r="JY19" i="23" s="1"/>
  <c r="JX8" i="23"/>
  <c r="JX14" i="23" s="1"/>
  <c r="JX19" i="23" s="1"/>
  <c r="JW8" i="23"/>
  <c r="JW14" i="23" s="1"/>
  <c r="JW19" i="23" s="1"/>
  <c r="JV8" i="23"/>
  <c r="JV14" i="23" s="1"/>
  <c r="JV19" i="23" s="1"/>
  <c r="JU8" i="23"/>
  <c r="JU14" i="23" s="1"/>
  <c r="JU19" i="23" s="1"/>
  <c r="JT8" i="23"/>
  <c r="JT14" i="23" s="1"/>
  <c r="KU7" i="23"/>
  <c r="KU13" i="23" s="1"/>
  <c r="KT7" i="23"/>
  <c r="KT13" i="23" s="1"/>
  <c r="KT18" i="23" s="1"/>
  <c r="KS7" i="23"/>
  <c r="KS13" i="23" s="1"/>
  <c r="KS18" i="23" s="1"/>
  <c r="KR7" i="23"/>
  <c r="KR13" i="23" s="1"/>
  <c r="KR18" i="23" s="1"/>
  <c r="KQ7" i="23"/>
  <c r="KQ13" i="23" s="1"/>
  <c r="KQ18" i="23" s="1"/>
  <c r="KP7" i="23"/>
  <c r="KP13" i="23" s="1"/>
  <c r="KP18" i="23" s="1"/>
  <c r="KO7" i="23"/>
  <c r="KO13" i="23" s="1"/>
  <c r="KO18" i="23" s="1"/>
  <c r="KN7" i="23"/>
  <c r="KN13" i="23" s="1"/>
  <c r="KN18" i="23" s="1"/>
  <c r="KM7" i="23"/>
  <c r="KM13" i="23" s="1"/>
  <c r="KM18" i="23" s="1"/>
  <c r="KL7" i="23"/>
  <c r="KL13" i="23" s="1"/>
  <c r="KL18" i="23" s="1"/>
  <c r="KK7" i="23"/>
  <c r="KK13" i="23" s="1"/>
  <c r="KK18" i="23" s="1"/>
  <c r="KJ7" i="23"/>
  <c r="KJ13" i="23" s="1"/>
  <c r="KJ18" i="23" s="1"/>
  <c r="KI7" i="23"/>
  <c r="KI13" i="23" s="1"/>
  <c r="KI18" i="23" s="1"/>
  <c r="KH7" i="23"/>
  <c r="KH13" i="23" s="1"/>
  <c r="KG7" i="23"/>
  <c r="KG13" i="23" s="1"/>
  <c r="KF7" i="23"/>
  <c r="KF13" i="23" s="1"/>
  <c r="KE7" i="23"/>
  <c r="KE13" i="23" s="1"/>
  <c r="KE18" i="23" s="1"/>
  <c r="KD7" i="23"/>
  <c r="KD13" i="23" s="1"/>
  <c r="KD18" i="23" s="1"/>
  <c r="KC7" i="23"/>
  <c r="KC13" i="23" s="1"/>
  <c r="KC18" i="23" s="1"/>
  <c r="KB7" i="23"/>
  <c r="KB13" i="23" s="1"/>
  <c r="KB18" i="23" s="1"/>
  <c r="KA7" i="23"/>
  <c r="KA13" i="23" s="1"/>
  <c r="KA18" i="23" s="1"/>
  <c r="JZ7" i="23"/>
  <c r="JZ13" i="23" s="1"/>
  <c r="JZ18" i="23" s="1"/>
  <c r="JY7" i="23"/>
  <c r="JY13" i="23" s="1"/>
  <c r="JY18" i="23" s="1"/>
  <c r="JX7" i="23"/>
  <c r="JX13" i="23" s="1"/>
  <c r="JX18" i="23" s="1"/>
  <c r="JW7" i="23"/>
  <c r="JW13" i="23" s="1"/>
  <c r="JW18" i="23" s="1"/>
  <c r="JV7" i="23"/>
  <c r="JV13" i="23" s="1"/>
  <c r="JV18" i="23" s="1"/>
  <c r="JU7" i="23"/>
  <c r="JU13" i="23" s="1"/>
  <c r="JU18" i="23" s="1"/>
  <c r="JT7" i="23"/>
  <c r="JT13" i="23" s="1"/>
  <c r="KU6" i="23"/>
  <c r="KU12" i="23" s="1"/>
  <c r="KT6" i="23"/>
  <c r="KT12" i="23" s="1"/>
  <c r="KT17" i="23" s="1"/>
  <c r="KS6" i="23"/>
  <c r="KS12" i="23" s="1"/>
  <c r="KS17" i="23" s="1"/>
  <c r="KR6" i="23"/>
  <c r="KR12" i="23" s="1"/>
  <c r="KR17" i="23" s="1"/>
  <c r="KQ6" i="23"/>
  <c r="KQ12" i="23" s="1"/>
  <c r="KQ17" i="23" s="1"/>
  <c r="KP6" i="23"/>
  <c r="KP12" i="23" s="1"/>
  <c r="KP17" i="23" s="1"/>
  <c r="KO6" i="23"/>
  <c r="KO12" i="23" s="1"/>
  <c r="KO17" i="23" s="1"/>
  <c r="KN6" i="23"/>
  <c r="KN12" i="23" s="1"/>
  <c r="KN17" i="23" s="1"/>
  <c r="KM6" i="23"/>
  <c r="KM12" i="23" s="1"/>
  <c r="KM17" i="23" s="1"/>
  <c r="KL6" i="23"/>
  <c r="KL12" i="23" s="1"/>
  <c r="KL17" i="23" s="1"/>
  <c r="KK6" i="23"/>
  <c r="KK12" i="23" s="1"/>
  <c r="KK17" i="23" s="1"/>
  <c r="KJ6" i="23"/>
  <c r="KJ12" i="23" s="1"/>
  <c r="KJ17" i="23" s="1"/>
  <c r="KI6" i="23"/>
  <c r="KI12" i="23" s="1"/>
  <c r="KI17" i="23" s="1"/>
  <c r="KH6" i="23"/>
  <c r="KH12" i="23" s="1"/>
  <c r="KG6" i="23"/>
  <c r="KG12" i="23" s="1"/>
  <c r="KF6" i="23"/>
  <c r="KF12" i="23" s="1"/>
  <c r="KE6" i="23"/>
  <c r="KE12" i="23" s="1"/>
  <c r="KE17" i="23" s="1"/>
  <c r="KD6" i="23"/>
  <c r="KD12" i="23" s="1"/>
  <c r="KD17" i="23" s="1"/>
  <c r="KC6" i="23"/>
  <c r="KC12" i="23" s="1"/>
  <c r="KC17" i="23" s="1"/>
  <c r="KB6" i="23"/>
  <c r="KB12" i="23" s="1"/>
  <c r="KB17" i="23" s="1"/>
  <c r="KA6" i="23"/>
  <c r="KA12" i="23" s="1"/>
  <c r="KA17" i="23" s="1"/>
  <c r="JZ6" i="23"/>
  <c r="JZ12" i="23" s="1"/>
  <c r="JZ17" i="23" s="1"/>
  <c r="JY6" i="23"/>
  <c r="JY12" i="23" s="1"/>
  <c r="JY17" i="23" s="1"/>
  <c r="JX6" i="23"/>
  <c r="JX12" i="23" s="1"/>
  <c r="JX17" i="23" s="1"/>
  <c r="JW6" i="23"/>
  <c r="JW12" i="23" s="1"/>
  <c r="JW17" i="23" s="1"/>
  <c r="JV6" i="23"/>
  <c r="JV12" i="23" s="1"/>
  <c r="JV17" i="23" s="1"/>
  <c r="JU6" i="23"/>
  <c r="JU12" i="23" s="1"/>
  <c r="JU17" i="23" s="1"/>
  <c r="JT6" i="23"/>
  <c r="JT12" i="23" s="1"/>
  <c r="JS9" i="23"/>
  <c r="JS15" i="23" s="1"/>
  <c r="JS20" i="23" s="1"/>
  <c r="JR9" i="23"/>
  <c r="JR15" i="23" s="1"/>
  <c r="JR20" i="23" s="1"/>
  <c r="JQ9" i="23"/>
  <c r="JQ15" i="23" s="1"/>
  <c r="JQ20" i="23" s="1"/>
  <c r="JP9" i="23"/>
  <c r="JP15" i="23" s="1"/>
  <c r="JP20" i="23" s="1"/>
  <c r="JO9" i="23"/>
  <c r="JO15" i="23" s="1"/>
  <c r="JO20" i="23" s="1"/>
  <c r="JN9" i="23"/>
  <c r="JN15" i="23" s="1"/>
  <c r="JN20" i="23" s="1"/>
  <c r="JM9" i="23"/>
  <c r="JM15" i="23" s="1"/>
  <c r="JM20" i="23" s="1"/>
  <c r="JL9" i="23"/>
  <c r="JL15" i="23" s="1"/>
  <c r="JL20" i="23" s="1"/>
  <c r="JK9" i="23"/>
  <c r="JK15" i="23" s="1"/>
  <c r="JK20" i="23" s="1"/>
  <c r="JJ9" i="23"/>
  <c r="JJ15" i="23" s="1"/>
  <c r="JJ20" i="23" s="1"/>
  <c r="JI9" i="23"/>
  <c r="JI15" i="23" s="1"/>
  <c r="JI20" i="23" s="1"/>
  <c r="JH9" i="23"/>
  <c r="JH15" i="23" s="1"/>
  <c r="JH20" i="23" s="1"/>
  <c r="JG9" i="23"/>
  <c r="JG15" i="23" s="1"/>
  <c r="JG20" i="23" s="1"/>
  <c r="JF9" i="23"/>
  <c r="JF15" i="23" s="1"/>
  <c r="JF20" i="23" s="1"/>
  <c r="JE9" i="23"/>
  <c r="JE15" i="23" s="1"/>
  <c r="JE20" i="23" s="1"/>
  <c r="JD9" i="23"/>
  <c r="JD15" i="23" s="1"/>
  <c r="JD20" i="23" s="1"/>
  <c r="JC9" i="23"/>
  <c r="JC15" i="23" s="1"/>
  <c r="JC20" i="23" s="1"/>
  <c r="JB9" i="23"/>
  <c r="JB15" i="23" s="1"/>
  <c r="JB20" i="23" s="1"/>
  <c r="JA9" i="23"/>
  <c r="JA15" i="23" s="1"/>
  <c r="JA20" i="23" s="1"/>
  <c r="IZ9" i="23"/>
  <c r="IZ15" i="23" s="1"/>
  <c r="IZ20" i="23" s="1"/>
  <c r="IY9" i="23"/>
  <c r="IY15" i="23" s="1"/>
  <c r="IY20" i="23" s="1"/>
  <c r="IX9" i="23"/>
  <c r="IX15" i="23" s="1"/>
  <c r="IX20" i="23" s="1"/>
  <c r="IW9" i="23"/>
  <c r="IW15" i="23" s="1"/>
  <c r="IW20" i="23" s="1"/>
  <c r="IV9" i="23"/>
  <c r="IV15" i="23" s="1"/>
  <c r="IV20" i="23" s="1"/>
  <c r="IU9" i="23"/>
  <c r="IU15" i="23" s="1"/>
  <c r="IU20" i="23" s="1"/>
  <c r="IT9" i="23"/>
  <c r="IT15" i="23" s="1"/>
  <c r="IT20" i="23" s="1"/>
  <c r="IS9" i="23"/>
  <c r="IS15" i="23" s="1"/>
  <c r="IS20" i="23" s="1"/>
  <c r="IR9" i="23"/>
  <c r="IR15" i="23" s="1"/>
  <c r="IR20" i="23" s="1"/>
  <c r="IQ9" i="23"/>
  <c r="IQ15" i="23" s="1"/>
  <c r="IQ20" i="23" s="1"/>
  <c r="IP9" i="23"/>
  <c r="IP15" i="23" s="1"/>
  <c r="JS8" i="23"/>
  <c r="JS14" i="23" s="1"/>
  <c r="JS19" i="23" s="1"/>
  <c r="JR8" i="23"/>
  <c r="JR14" i="23" s="1"/>
  <c r="JR19" i="23" s="1"/>
  <c r="JQ8" i="23"/>
  <c r="JQ14" i="23" s="1"/>
  <c r="JQ19" i="23" s="1"/>
  <c r="JP8" i="23"/>
  <c r="JP14" i="23" s="1"/>
  <c r="JP19" i="23" s="1"/>
  <c r="JO8" i="23"/>
  <c r="JO14" i="23" s="1"/>
  <c r="JO19" i="23" s="1"/>
  <c r="JN8" i="23"/>
  <c r="JN14" i="23" s="1"/>
  <c r="JN19" i="23" s="1"/>
  <c r="JM8" i="23"/>
  <c r="JM14" i="23" s="1"/>
  <c r="JM19" i="23" s="1"/>
  <c r="JL8" i="23"/>
  <c r="JL14" i="23" s="1"/>
  <c r="JL19" i="23" s="1"/>
  <c r="JK8" i="23"/>
  <c r="JK14" i="23" s="1"/>
  <c r="JK19" i="23" s="1"/>
  <c r="JJ8" i="23"/>
  <c r="JJ14" i="23" s="1"/>
  <c r="JJ19" i="23" s="1"/>
  <c r="JI8" i="23"/>
  <c r="JI14" i="23" s="1"/>
  <c r="JI19" i="23" s="1"/>
  <c r="JH8" i="23"/>
  <c r="JH14" i="23" s="1"/>
  <c r="JH19" i="23" s="1"/>
  <c r="JG8" i="23"/>
  <c r="JG14" i="23" s="1"/>
  <c r="JG19" i="23" s="1"/>
  <c r="JF8" i="23"/>
  <c r="JF14" i="23" s="1"/>
  <c r="JF19" i="23" s="1"/>
  <c r="JE8" i="23"/>
  <c r="JE14" i="23" s="1"/>
  <c r="JE19" i="23" s="1"/>
  <c r="JD8" i="23"/>
  <c r="JD14" i="23" s="1"/>
  <c r="JD19" i="23" s="1"/>
  <c r="JC8" i="23"/>
  <c r="JC14" i="23" s="1"/>
  <c r="JC19" i="23" s="1"/>
  <c r="JB8" i="23"/>
  <c r="JB14" i="23" s="1"/>
  <c r="JB19" i="23" s="1"/>
  <c r="JA8" i="23"/>
  <c r="JA14" i="23" s="1"/>
  <c r="JA19" i="23" s="1"/>
  <c r="IZ8" i="23"/>
  <c r="IZ14" i="23" s="1"/>
  <c r="IZ19" i="23" s="1"/>
  <c r="IY8" i="23"/>
  <c r="IY14" i="23" s="1"/>
  <c r="IY19" i="23" s="1"/>
  <c r="IX8" i="23"/>
  <c r="IX14" i="23" s="1"/>
  <c r="IX19" i="23" s="1"/>
  <c r="IW8" i="23"/>
  <c r="IW14" i="23" s="1"/>
  <c r="IW19" i="23" s="1"/>
  <c r="IV8" i="23"/>
  <c r="IV14" i="23" s="1"/>
  <c r="IV19" i="23" s="1"/>
  <c r="IU8" i="23"/>
  <c r="IU14" i="23" s="1"/>
  <c r="IU19" i="23" s="1"/>
  <c r="IT8" i="23"/>
  <c r="IT14" i="23" s="1"/>
  <c r="IT19" i="23" s="1"/>
  <c r="IS8" i="23"/>
  <c r="IS14" i="23" s="1"/>
  <c r="IS19" i="23" s="1"/>
  <c r="IR8" i="23"/>
  <c r="IR14" i="23" s="1"/>
  <c r="IR19" i="23" s="1"/>
  <c r="IQ8" i="23"/>
  <c r="IQ14" i="23" s="1"/>
  <c r="IQ19" i="23" s="1"/>
  <c r="IP8" i="23"/>
  <c r="IP14" i="23" s="1"/>
  <c r="JS7" i="23"/>
  <c r="JS13" i="23" s="1"/>
  <c r="JR7" i="23"/>
  <c r="JR13" i="23" s="1"/>
  <c r="JQ7" i="23"/>
  <c r="JQ13" i="23" s="1"/>
  <c r="JQ18" i="23" s="1"/>
  <c r="JP7" i="23"/>
  <c r="JP13" i="23" s="1"/>
  <c r="JP18" i="23" s="1"/>
  <c r="JO7" i="23"/>
  <c r="JO13" i="23" s="1"/>
  <c r="JO18" i="23" s="1"/>
  <c r="JN7" i="23"/>
  <c r="JN13" i="23" s="1"/>
  <c r="JN18" i="23" s="1"/>
  <c r="JM7" i="23"/>
  <c r="JM13" i="23" s="1"/>
  <c r="JM18" i="23" s="1"/>
  <c r="JL7" i="23"/>
  <c r="JL13" i="23" s="1"/>
  <c r="JL18" i="23" s="1"/>
  <c r="JK7" i="23"/>
  <c r="JK13" i="23" s="1"/>
  <c r="JK18" i="23" s="1"/>
  <c r="JJ7" i="23"/>
  <c r="JJ13" i="23" s="1"/>
  <c r="JJ18" i="23" s="1"/>
  <c r="JI7" i="23"/>
  <c r="JI13" i="23" s="1"/>
  <c r="JI18" i="23" s="1"/>
  <c r="JH7" i="23"/>
  <c r="JH13" i="23" s="1"/>
  <c r="JH18" i="23" s="1"/>
  <c r="JG7" i="23"/>
  <c r="JG13" i="23" s="1"/>
  <c r="JG18" i="23" s="1"/>
  <c r="JF7" i="23"/>
  <c r="JF13" i="23" s="1"/>
  <c r="JF18" i="23" s="1"/>
  <c r="JE7" i="23"/>
  <c r="JE13" i="23" s="1"/>
  <c r="JE18" i="23" s="1"/>
  <c r="JD7" i="23"/>
  <c r="JD13" i="23" s="1"/>
  <c r="JD18" i="23" s="1"/>
  <c r="JC7" i="23"/>
  <c r="JC13" i="23" s="1"/>
  <c r="JC18" i="23" s="1"/>
  <c r="JB7" i="23"/>
  <c r="JB13" i="23" s="1"/>
  <c r="JB18" i="23" s="1"/>
  <c r="JA7" i="23"/>
  <c r="JA13" i="23" s="1"/>
  <c r="JA18" i="23" s="1"/>
  <c r="IZ7" i="23"/>
  <c r="IZ13" i="23" s="1"/>
  <c r="IZ18" i="23" s="1"/>
  <c r="IY7" i="23"/>
  <c r="IY13" i="23" s="1"/>
  <c r="IY18" i="23" s="1"/>
  <c r="IX7" i="23"/>
  <c r="IX13" i="23" s="1"/>
  <c r="IX18" i="23" s="1"/>
  <c r="IW7" i="23"/>
  <c r="IW13" i="23" s="1"/>
  <c r="IW18" i="23" s="1"/>
  <c r="IV7" i="23"/>
  <c r="IV13" i="23" s="1"/>
  <c r="IV18" i="23" s="1"/>
  <c r="IU7" i="23"/>
  <c r="IU13" i="23" s="1"/>
  <c r="IU18" i="23" s="1"/>
  <c r="IT7" i="23"/>
  <c r="IT13" i="23" s="1"/>
  <c r="IT18" i="23" s="1"/>
  <c r="IS7" i="23"/>
  <c r="IS13" i="23" s="1"/>
  <c r="IS18" i="23" s="1"/>
  <c r="IR7" i="23"/>
  <c r="IR13" i="23" s="1"/>
  <c r="IR18" i="23" s="1"/>
  <c r="IQ7" i="23"/>
  <c r="IQ13" i="23" s="1"/>
  <c r="IQ18" i="23" s="1"/>
  <c r="IP7" i="23"/>
  <c r="IP13" i="23" s="1"/>
  <c r="JS6" i="23"/>
  <c r="JS12" i="23" s="1"/>
  <c r="JR6" i="23"/>
  <c r="JR12" i="23" s="1"/>
  <c r="JQ6" i="23"/>
  <c r="JQ12" i="23" s="1"/>
  <c r="JQ17" i="23" s="1"/>
  <c r="JP6" i="23"/>
  <c r="JP12" i="23" s="1"/>
  <c r="JP17" i="23" s="1"/>
  <c r="JO6" i="23"/>
  <c r="JO12" i="23" s="1"/>
  <c r="JO17" i="23" s="1"/>
  <c r="JN6" i="23"/>
  <c r="JN12" i="23" s="1"/>
  <c r="JN17" i="23" s="1"/>
  <c r="JM6" i="23"/>
  <c r="JM12" i="23" s="1"/>
  <c r="JM17" i="23" s="1"/>
  <c r="JL6" i="23"/>
  <c r="JL12" i="23" s="1"/>
  <c r="JL17" i="23" s="1"/>
  <c r="JK6" i="23"/>
  <c r="JK12" i="23" s="1"/>
  <c r="JK17" i="23" s="1"/>
  <c r="JJ6" i="23"/>
  <c r="JJ12" i="23" s="1"/>
  <c r="JJ17" i="23" s="1"/>
  <c r="JI6" i="23"/>
  <c r="JI12" i="23" s="1"/>
  <c r="JI17" i="23" s="1"/>
  <c r="JH6" i="23"/>
  <c r="JH12" i="23" s="1"/>
  <c r="JH17" i="23" s="1"/>
  <c r="JG6" i="23"/>
  <c r="JG12" i="23" s="1"/>
  <c r="JG17" i="23" s="1"/>
  <c r="JF6" i="23"/>
  <c r="JF12" i="23" s="1"/>
  <c r="JF17" i="23" s="1"/>
  <c r="JE6" i="23"/>
  <c r="JE12" i="23" s="1"/>
  <c r="JE17" i="23" s="1"/>
  <c r="JD6" i="23"/>
  <c r="JD12" i="23" s="1"/>
  <c r="JD17" i="23" s="1"/>
  <c r="JC6" i="23"/>
  <c r="JC12" i="23" s="1"/>
  <c r="JC17" i="23" s="1"/>
  <c r="JB6" i="23"/>
  <c r="JB12" i="23" s="1"/>
  <c r="JB17" i="23" s="1"/>
  <c r="JA6" i="23"/>
  <c r="JA12" i="23" s="1"/>
  <c r="JA17" i="23" s="1"/>
  <c r="IZ6" i="23"/>
  <c r="IZ12" i="23" s="1"/>
  <c r="IZ17" i="23" s="1"/>
  <c r="IY6" i="23"/>
  <c r="IY12" i="23" s="1"/>
  <c r="IY17" i="23" s="1"/>
  <c r="IX6" i="23"/>
  <c r="IX12" i="23" s="1"/>
  <c r="IX17" i="23" s="1"/>
  <c r="IW6" i="23"/>
  <c r="IW12" i="23" s="1"/>
  <c r="IW17" i="23" s="1"/>
  <c r="IV6" i="23"/>
  <c r="IV12" i="23" s="1"/>
  <c r="IV17" i="23" s="1"/>
  <c r="IU6" i="23"/>
  <c r="IU12" i="23" s="1"/>
  <c r="IU17" i="23" s="1"/>
  <c r="IT6" i="23"/>
  <c r="IT12" i="23" s="1"/>
  <c r="IT17" i="23" s="1"/>
  <c r="IS6" i="23"/>
  <c r="IS12" i="23" s="1"/>
  <c r="IS17" i="23" s="1"/>
  <c r="IR6" i="23"/>
  <c r="IR12" i="23" s="1"/>
  <c r="IR17" i="23" s="1"/>
  <c r="IQ6" i="23"/>
  <c r="IQ12" i="23" s="1"/>
  <c r="IQ17" i="23" s="1"/>
  <c r="IP6" i="23"/>
  <c r="IP12" i="23" s="1"/>
  <c r="IO9" i="23"/>
  <c r="IO15" i="23" s="1"/>
  <c r="IO20" i="23" s="1"/>
  <c r="IN9" i="23"/>
  <c r="IN15" i="23" s="1"/>
  <c r="IN20" i="23" s="1"/>
  <c r="IM9" i="23"/>
  <c r="IM15" i="23" s="1"/>
  <c r="IM20" i="23" s="1"/>
  <c r="IL9" i="23"/>
  <c r="IL15" i="23" s="1"/>
  <c r="IL20" i="23" s="1"/>
  <c r="IK9" i="23"/>
  <c r="IK15" i="23" s="1"/>
  <c r="IK20" i="23" s="1"/>
  <c r="IJ9" i="23"/>
  <c r="IJ15" i="23" s="1"/>
  <c r="IJ20" i="23" s="1"/>
  <c r="II9" i="23"/>
  <c r="II15" i="23" s="1"/>
  <c r="II20" i="23" s="1"/>
  <c r="IH9" i="23"/>
  <c r="IH15" i="23" s="1"/>
  <c r="IH20" i="23" s="1"/>
  <c r="IG9" i="23"/>
  <c r="IG15" i="23" s="1"/>
  <c r="IG20" i="23" s="1"/>
  <c r="IF9" i="23"/>
  <c r="IF15" i="23" s="1"/>
  <c r="IF20" i="23" s="1"/>
  <c r="IE9" i="23"/>
  <c r="IE15" i="23" s="1"/>
  <c r="IE20" i="23" s="1"/>
  <c r="ID9" i="23"/>
  <c r="ID15" i="23" s="1"/>
  <c r="ID20" i="23" s="1"/>
  <c r="IC9" i="23"/>
  <c r="IC15" i="23" s="1"/>
  <c r="IC20" i="23" s="1"/>
  <c r="IB9" i="23"/>
  <c r="IB15" i="23" s="1"/>
  <c r="IB20" i="23" s="1"/>
  <c r="IA9" i="23"/>
  <c r="IA15" i="23" s="1"/>
  <c r="IA20" i="23" s="1"/>
  <c r="HZ9" i="23"/>
  <c r="HZ15" i="23" s="1"/>
  <c r="HZ20" i="23" s="1"/>
  <c r="HY9" i="23"/>
  <c r="HY15" i="23" s="1"/>
  <c r="HY20" i="23" s="1"/>
  <c r="HX9" i="23"/>
  <c r="HX15" i="23" s="1"/>
  <c r="HX20" i="23" s="1"/>
  <c r="HW9" i="23"/>
  <c r="HW15" i="23" s="1"/>
  <c r="HW20" i="23" s="1"/>
  <c r="HV9" i="23"/>
  <c r="HV15" i="23" s="1"/>
  <c r="HV20" i="23" s="1"/>
  <c r="HU9" i="23"/>
  <c r="HU15" i="23" s="1"/>
  <c r="HU20" i="23" s="1"/>
  <c r="HT9" i="23"/>
  <c r="HT15" i="23" s="1"/>
  <c r="HT20" i="23" s="1"/>
  <c r="HS9" i="23"/>
  <c r="HS15" i="23" s="1"/>
  <c r="HS20" i="23" s="1"/>
  <c r="HR9" i="23"/>
  <c r="HR15" i="23" s="1"/>
  <c r="HR20" i="23" s="1"/>
  <c r="HQ9" i="23"/>
  <c r="HQ15" i="23" s="1"/>
  <c r="HQ20" i="23" s="1"/>
  <c r="HP9" i="23"/>
  <c r="HP15" i="23" s="1"/>
  <c r="HP20" i="23" s="1"/>
  <c r="HO9" i="23"/>
  <c r="HO15" i="23" s="1"/>
  <c r="HO20" i="23" s="1"/>
  <c r="HN9" i="23"/>
  <c r="HN15" i="23" s="1"/>
  <c r="HN20" i="23" s="1"/>
  <c r="HM9" i="23"/>
  <c r="HM15" i="23" s="1"/>
  <c r="HM20" i="23" s="1"/>
  <c r="HL9" i="23"/>
  <c r="HL15" i="23" s="1"/>
  <c r="HL20" i="23" s="1"/>
  <c r="HK9" i="23"/>
  <c r="HK15" i="23" s="1"/>
  <c r="IO8" i="23"/>
  <c r="IO14" i="23" s="1"/>
  <c r="IO19" i="23" s="1"/>
  <c r="IN8" i="23"/>
  <c r="IN14" i="23" s="1"/>
  <c r="IN19" i="23" s="1"/>
  <c r="IM8" i="23"/>
  <c r="IM14" i="23" s="1"/>
  <c r="IM19" i="23" s="1"/>
  <c r="IL8" i="23"/>
  <c r="IL14" i="23" s="1"/>
  <c r="IL19" i="23" s="1"/>
  <c r="IK8" i="23"/>
  <c r="IK14" i="23" s="1"/>
  <c r="IK19" i="23" s="1"/>
  <c r="IJ8" i="23"/>
  <c r="IJ14" i="23" s="1"/>
  <c r="IJ19" i="23" s="1"/>
  <c r="II8" i="23"/>
  <c r="II14" i="23" s="1"/>
  <c r="II19" i="23" s="1"/>
  <c r="IH8" i="23"/>
  <c r="IH14" i="23" s="1"/>
  <c r="IH19" i="23" s="1"/>
  <c r="IG8" i="23"/>
  <c r="IG14" i="23" s="1"/>
  <c r="IG19" i="23" s="1"/>
  <c r="IF8" i="23"/>
  <c r="IF14" i="23" s="1"/>
  <c r="IF19" i="23" s="1"/>
  <c r="IE8" i="23"/>
  <c r="IE14" i="23" s="1"/>
  <c r="IE19" i="23" s="1"/>
  <c r="ID8" i="23"/>
  <c r="ID14" i="23" s="1"/>
  <c r="ID19" i="23" s="1"/>
  <c r="IC8" i="23"/>
  <c r="IC14" i="23" s="1"/>
  <c r="IC19" i="23" s="1"/>
  <c r="IB8" i="23"/>
  <c r="IB14" i="23" s="1"/>
  <c r="IB19" i="23" s="1"/>
  <c r="IA8" i="23"/>
  <c r="IA14" i="23" s="1"/>
  <c r="IA19" i="23" s="1"/>
  <c r="HZ8" i="23"/>
  <c r="HZ14" i="23" s="1"/>
  <c r="HZ19" i="23" s="1"/>
  <c r="HY8" i="23"/>
  <c r="HY14" i="23" s="1"/>
  <c r="HY19" i="23" s="1"/>
  <c r="HX8" i="23"/>
  <c r="HX14" i="23" s="1"/>
  <c r="HX19" i="23" s="1"/>
  <c r="HW8" i="23"/>
  <c r="HW14" i="23" s="1"/>
  <c r="HW19" i="23" s="1"/>
  <c r="HV8" i="23"/>
  <c r="HV14" i="23" s="1"/>
  <c r="HV19" i="23" s="1"/>
  <c r="HU8" i="23"/>
  <c r="HU14" i="23" s="1"/>
  <c r="HU19" i="23" s="1"/>
  <c r="HT8" i="23"/>
  <c r="HT14" i="23" s="1"/>
  <c r="HT19" i="23" s="1"/>
  <c r="HS8" i="23"/>
  <c r="HS14" i="23" s="1"/>
  <c r="HS19" i="23" s="1"/>
  <c r="HR8" i="23"/>
  <c r="HR14" i="23" s="1"/>
  <c r="HR19" i="23" s="1"/>
  <c r="HQ8" i="23"/>
  <c r="HQ14" i="23" s="1"/>
  <c r="HQ19" i="23" s="1"/>
  <c r="HP8" i="23"/>
  <c r="HP14" i="23" s="1"/>
  <c r="HP19" i="23" s="1"/>
  <c r="HO8" i="23"/>
  <c r="HO14" i="23" s="1"/>
  <c r="HO19" i="23" s="1"/>
  <c r="HN8" i="23"/>
  <c r="HN14" i="23" s="1"/>
  <c r="HN19" i="23" s="1"/>
  <c r="HM8" i="23"/>
  <c r="HM14" i="23" s="1"/>
  <c r="HM19" i="23" s="1"/>
  <c r="HL8" i="23"/>
  <c r="HL14" i="23" s="1"/>
  <c r="HL19" i="23" s="1"/>
  <c r="HK8" i="23"/>
  <c r="HK14" i="23" s="1"/>
  <c r="IO7" i="23"/>
  <c r="IO13" i="23" s="1"/>
  <c r="IO18" i="23" s="1"/>
  <c r="IN7" i="23"/>
  <c r="IN13" i="23" s="1"/>
  <c r="IN18" i="23" s="1"/>
  <c r="IM7" i="23"/>
  <c r="IM13" i="23" s="1"/>
  <c r="IM18" i="23" s="1"/>
  <c r="IL7" i="23"/>
  <c r="IL13" i="23" s="1"/>
  <c r="IL18" i="23" s="1"/>
  <c r="IK7" i="23"/>
  <c r="IK13" i="23" s="1"/>
  <c r="IK18" i="23" s="1"/>
  <c r="IJ7" i="23"/>
  <c r="IJ13" i="23" s="1"/>
  <c r="IJ18" i="23" s="1"/>
  <c r="II7" i="23"/>
  <c r="II13" i="23" s="1"/>
  <c r="II18" i="23" s="1"/>
  <c r="IH7" i="23"/>
  <c r="IH13" i="23" s="1"/>
  <c r="IH18" i="23" s="1"/>
  <c r="IG7" i="23"/>
  <c r="IG13" i="23" s="1"/>
  <c r="IG18" i="23" s="1"/>
  <c r="IF7" i="23"/>
  <c r="IF13" i="23" s="1"/>
  <c r="IF18" i="23" s="1"/>
  <c r="IE7" i="23"/>
  <c r="IE13" i="23" s="1"/>
  <c r="IE18" i="23" s="1"/>
  <c r="ID7" i="23"/>
  <c r="ID13" i="23" s="1"/>
  <c r="ID18" i="23" s="1"/>
  <c r="IC7" i="23"/>
  <c r="IC13" i="23" s="1"/>
  <c r="IC18" i="23" s="1"/>
  <c r="IB7" i="23"/>
  <c r="IB13" i="23" s="1"/>
  <c r="IB18" i="23" s="1"/>
  <c r="IA7" i="23"/>
  <c r="IA13" i="23" s="1"/>
  <c r="IA18" i="23" s="1"/>
  <c r="HZ7" i="23"/>
  <c r="HZ13" i="23" s="1"/>
  <c r="HZ18" i="23" s="1"/>
  <c r="HY7" i="23"/>
  <c r="HY13" i="23" s="1"/>
  <c r="HY18" i="23" s="1"/>
  <c r="HX7" i="23"/>
  <c r="HX13" i="23" s="1"/>
  <c r="HX18" i="23" s="1"/>
  <c r="HW7" i="23"/>
  <c r="HW13" i="23" s="1"/>
  <c r="HW18" i="23" s="1"/>
  <c r="HV7" i="23"/>
  <c r="HV13" i="23" s="1"/>
  <c r="HV18" i="23" s="1"/>
  <c r="HU7" i="23"/>
  <c r="HU13" i="23" s="1"/>
  <c r="HU18" i="23" s="1"/>
  <c r="HT7" i="23"/>
  <c r="HT13" i="23" s="1"/>
  <c r="HT18" i="23" s="1"/>
  <c r="HS7" i="23"/>
  <c r="HS13" i="23" s="1"/>
  <c r="HS18" i="23" s="1"/>
  <c r="HR7" i="23"/>
  <c r="HR13" i="23" s="1"/>
  <c r="HR18" i="23" s="1"/>
  <c r="HQ7" i="23"/>
  <c r="HQ13" i="23" s="1"/>
  <c r="HQ18" i="23" s="1"/>
  <c r="HP7" i="23"/>
  <c r="HP13" i="23" s="1"/>
  <c r="HP18" i="23" s="1"/>
  <c r="HO7" i="23"/>
  <c r="HO13" i="23" s="1"/>
  <c r="HO18" i="23" s="1"/>
  <c r="HN7" i="23"/>
  <c r="HN13" i="23" s="1"/>
  <c r="HN18" i="23" s="1"/>
  <c r="HM7" i="23"/>
  <c r="HM13" i="23" s="1"/>
  <c r="HM18" i="23" s="1"/>
  <c r="HL7" i="23"/>
  <c r="HL13" i="23" s="1"/>
  <c r="HL18" i="23" s="1"/>
  <c r="HK7" i="23"/>
  <c r="HK13" i="23" s="1"/>
  <c r="IO6" i="23"/>
  <c r="IO12" i="23" s="1"/>
  <c r="IO17" i="23" s="1"/>
  <c r="IN6" i="23"/>
  <c r="IN12" i="23" s="1"/>
  <c r="IN17" i="23" s="1"/>
  <c r="IM6" i="23"/>
  <c r="IM12" i="23" s="1"/>
  <c r="IM17" i="23" s="1"/>
  <c r="IL6" i="23"/>
  <c r="IL12" i="23" s="1"/>
  <c r="IL17" i="23" s="1"/>
  <c r="IK6" i="23"/>
  <c r="IK12" i="23" s="1"/>
  <c r="IK17" i="23" s="1"/>
  <c r="IJ6" i="23"/>
  <c r="IJ12" i="23" s="1"/>
  <c r="IJ17" i="23" s="1"/>
  <c r="II6" i="23"/>
  <c r="II12" i="23" s="1"/>
  <c r="II17" i="23" s="1"/>
  <c r="IH6" i="23"/>
  <c r="IH12" i="23" s="1"/>
  <c r="IH17" i="23" s="1"/>
  <c r="IG6" i="23"/>
  <c r="IG12" i="23" s="1"/>
  <c r="IG17" i="23" s="1"/>
  <c r="IF6" i="23"/>
  <c r="IF12" i="23" s="1"/>
  <c r="IF17" i="23" s="1"/>
  <c r="IE6" i="23"/>
  <c r="IE12" i="23" s="1"/>
  <c r="IE17" i="23" s="1"/>
  <c r="ID6" i="23"/>
  <c r="ID12" i="23" s="1"/>
  <c r="ID17" i="23" s="1"/>
  <c r="IC6" i="23"/>
  <c r="IC12" i="23" s="1"/>
  <c r="IC17" i="23" s="1"/>
  <c r="IB6" i="23"/>
  <c r="IB12" i="23" s="1"/>
  <c r="IB17" i="23" s="1"/>
  <c r="IA6" i="23"/>
  <c r="IA12" i="23" s="1"/>
  <c r="IA17" i="23" s="1"/>
  <c r="HZ6" i="23"/>
  <c r="HZ12" i="23" s="1"/>
  <c r="HZ17" i="23" s="1"/>
  <c r="HY6" i="23"/>
  <c r="HY12" i="23" s="1"/>
  <c r="HY17" i="23" s="1"/>
  <c r="HX6" i="23"/>
  <c r="HX12" i="23" s="1"/>
  <c r="HW6" i="23"/>
  <c r="HW12" i="23" s="1"/>
  <c r="HW17" i="23" s="1"/>
  <c r="HV6" i="23"/>
  <c r="HV12" i="23" s="1"/>
  <c r="HV17" i="23" s="1"/>
  <c r="HU6" i="23"/>
  <c r="HU12" i="23" s="1"/>
  <c r="HU17" i="23" s="1"/>
  <c r="HT6" i="23"/>
  <c r="HT12" i="23" s="1"/>
  <c r="HT17" i="23" s="1"/>
  <c r="HS6" i="23"/>
  <c r="HS12" i="23" s="1"/>
  <c r="HS17" i="23" s="1"/>
  <c r="HR6" i="23"/>
  <c r="HR12" i="23" s="1"/>
  <c r="HR17" i="23" s="1"/>
  <c r="HQ6" i="23"/>
  <c r="HQ12" i="23" s="1"/>
  <c r="HQ17" i="23" s="1"/>
  <c r="HP6" i="23"/>
  <c r="HP12" i="23" s="1"/>
  <c r="HP17" i="23" s="1"/>
  <c r="HO6" i="23"/>
  <c r="HO12" i="23" s="1"/>
  <c r="HO17" i="23" s="1"/>
  <c r="HN6" i="23"/>
  <c r="HN12" i="23" s="1"/>
  <c r="HN17" i="23" s="1"/>
  <c r="HM6" i="23"/>
  <c r="HM12" i="23" s="1"/>
  <c r="HM17" i="23" s="1"/>
  <c r="HL6" i="23"/>
  <c r="HL12" i="23" s="1"/>
  <c r="HL17" i="23" s="1"/>
  <c r="HK6" i="23"/>
  <c r="HK12" i="23" s="1"/>
  <c r="HJ9" i="23"/>
  <c r="HJ15" i="23" s="1"/>
  <c r="HJ20" i="23" s="1"/>
  <c r="HI9" i="23"/>
  <c r="HI15" i="23" s="1"/>
  <c r="HI20" i="23" s="1"/>
  <c r="HH9" i="23"/>
  <c r="HH15" i="23" s="1"/>
  <c r="HH20" i="23" s="1"/>
  <c r="HG9" i="23"/>
  <c r="HG15" i="23" s="1"/>
  <c r="HG20" i="23" s="1"/>
  <c r="HF9" i="23"/>
  <c r="HF15" i="23" s="1"/>
  <c r="HF20" i="23" s="1"/>
  <c r="HE9" i="23"/>
  <c r="HE15" i="23" s="1"/>
  <c r="HE20" i="23" s="1"/>
  <c r="HD9" i="23"/>
  <c r="HD15" i="23" s="1"/>
  <c r="HD20" i="23" s="1"/>
  <c r="HC9" i="23"/>
  <c r="HC15" i="23" s="1"/>
  <c r="HC20" i="23" s="1"/>
  <c r="HB9" i="23"/>
  <c r="HB15" i="23" s="1"/>
  <c r="HB20" i="23" s="1"/>
  <c r="HA9" i="23"/>
  <c r="HA15" i="23" s="1"/>
  <c r="HA20" i="23" s="1"/>
  <c r="GZ9" i="23"/>
  <c r="GZ15" i="23" s="1"/>
  <c r="GZ20" i="23" s="1"/>
  <c r="GY9" i="23"/>
  <c r="GY15" i="23" s="1"/>
  <c r="GY20" i="23" s="1"/>
  <c r="GX9" i="23"/>
  <c r="GX15" i="23" s="1"/>
  <c r="GX20" i="23" s="1"/>
  <c r="GW9" i="23"/>
  <c r="GW15" i="23" s="1"/>
  <c r="GW20" i="23" s="1"/>
  <c r="GV9" i="23"/>
  <c r="GV15" i="23" s="1"/>
  <c r="GV20" i="23" s="1"/>
  <c r="GU9" i="23"/>
  <c r="GU15" i="23" s="1"/>
  <c r="GU20" i="23" s="1"/>
  <c r="GT9" i="23"/>
  <c r="GT15" i="23" s="1"/>
  <c r="GT20" i="23" s="1"/>
  <c r="GS9" i="23"/>
  <c r="GS15" i="23" s="1"/>
  <c r="GS20" i="23" s="1"/>
  <c r="GR9" i="23"/>
  <c r="GR15" i="23" s="1"/>
  <c r="GR20" i="23" s="1"/>
  <c r="GQ9" i="23"/>
  <c r="GQ15" i="23" s="1"/>
  <c r="GQ20" i="23" s="1"/>
  <c r="GP9" i="23"/>
  <c r="GP15" i="23" s="1"/>
  <c r="GP20" i="23" s="1"/>
  <c r="GO9" i="23"/>
  <c r="GO15" i="23" s="1"/>
  <c r="GO20" i="23" s="1"/>
  <c r="GN9" i="23"/>
  <c r="GN15" i="23" s="1"/>
  <c r="GN20" i="23" s="1"/>
  <c r="GM9" i="23"/>
  <c r="GM15" i="23" s="1"/>
  <c r="GM20" i="23" s="1"/>
  <c r="GL9" i="23"/>
  <c r="GL15" i="23" s="1"/>
  <c r="GL20" i="23" s="1"/>
  <c r="GK9" i="23"/>
  <c r="GK15" i="23" s="1"/>
  <c r="GK20" i="23" s="1"/>
  <c r="GJ9" i="23"/>
  <c r="GJ15" i="23" s="1"/>
  <c r="GJ20" i="23" s="1"/>
  <c r="GI9" i="23"/>
  <c r="GI15" i="23" s="1"/>
  <c r="GI20" i="23" s="1"/>
  <c r="GH9" i="23"/>
  <c r="GH15" i="23" s="1"/>
  <c r="GH20" i="23" s="1"/>
  <c r="GG9" i="23"/>
  <c r="GG15" i="23" s="1"/>
  <c r="HJ8" i="23"/>
  <c r="HJ14" i="23" s="1"/>
  <c r="HJ19" i="23" s="1"/>
  <c r="HI8" i="23"/>
  <c r="HI14" i="23" s="1"/>
  <c r="HI19" i="23" s="1"/>
  <c r="HH8" i="23"/>
  <c r="HH14" i="23" s="1"/>
  <c r="HH19" i="23" s="1"/>
  <c r="HG8" i="23"/>
  <c r="HG14" i="23" s="1"/>
  <c r="HG19" i="23" s="1"/>
  <c r="HF8" i="23"/>
  <c r="HF14" i="23" s="1"/>
  <c r="HF19" i="23" s="1"/>
  <c r="HE8" i="23"/>
  <c r="HE14" i="23" s="1"/>
  <c r="HE19" i="23" s="1"/>
  <c r="HD8" i="23"/>
  <c r="HD14" i="23" s="1"/>
  <c r="HD19" i="23" s="1"/>
  <c r="HC8" i="23"/>
  <c r="HC14" i="23" s="1"/>
  <c r="HC19" i="23" s="1"/>
  <c r="HB8" i="23"/>
  <c r="HB14" i="23" s="1"/>
  <c r="HB19" i="23" s="1"/>
  <c r="HA8" i="23"/>
  <c r="HA14" i="23" s="1"/>
  <c r="HA19" i="23" s="1"/>
  <c r="GZ8" i="23"/>
  <c r="GZ14" i="23" s="1"/>
  <c r="GZ19" i="23" s="1"/>
  <c r="GY8" i="23"/>
  <c r="GY14" i="23" s="1"/>
  <c r="GY19" i="23" s="1"/>
  <c r="GX8" i="23"/>
  <c r="GX14" i="23" s="1"/>
  <c r="GX19" i="23" s="1"/>
  <c r="GW8" i="23"/>
  <c r="GW14" i="23" s="1"/>
  <c r="GW19" i="23" s="1"/>
  <c r="GV8" i="23"/>
  <c r="GV14" i="23" s="1"/>
  <c r="GV19" i="23" s="1"/>
  <c r="GU8" i="23"/>
  <c r="GU14" i="23" s="1"/>
  <c r="GU19" i="23" s="1"/>
  <c r="GT8" i="23"/>
  <c r="GT14" i="23" s="1"/>
  <c r="GT19" i="23" s="1"/>
  <c r="GS8" i="23"/>
  <c r="GS14" i="23" s="1"/>
  <c r="GS19" i="23" s="1"/>
  <c r="GR8" i="23"/>
  <c r="GR14" i="23" s="1"/>
  <c r="GR19" i="23" s="1"/>
  <c r="GQ8" i="23"/>
  <c r="GQ14" i="23" s="1"/>
  <c r="GQ19" i="23" s="1"/>
  <c r="GP8" i="23"/>
  <c r="GP14" i="23" s="1"/>
  <c r="GP19" i="23" s="1"/>
  <c r="GO8" i="23"/>
  <c r="GO14" i="23" s="1"/>
  <c r="GO19" i="23" s="1"/>
  <c r="GN8" i="23"/>
  <c r="GN14" i="23" s="1"/>
  <c r="GN19" i="23" s="1"/>
  <c r="GM8" i="23"/>
  <c r="GM14" i="23" s="1"/>
  <c r="GM19" i="23" s="1"/>
  <c r="GL8" i="23"/>
  <c r="GL14" i="23" s="1"/>
  <c r="GL19" i="23" s="1"/>
  <c r="GK8" i="23"/>
  <c r="GK14" i="23" s="1"/>
  <c r="GK19" i="23" s="1"/>
  <c r="GJ8" i="23"/>
  <c r="GJ14" i="23" s="1"/>
  <c r="GJ19" i="23" s="1"/>
  <c r="GI8" i="23"/>
  <c r="GI14" i="23" s="1"/>
  <c r="GI19" i="23" s="1"/>
  <c r="GH8" i="23"/>
  <c r="GH14" i="23" s="1"/>
  <c r="GH19" i="23" s="1"/>
  <c r="GG8" i="23"/>
  <c r="GG14" i="23" s="1"/>
  <c r="HJ7" i="23"/>
  <c r="HJ13" i="23" s="1"/>
  <c r="HJ18" i="23" s="1"/>
  <c r="HI7" i="23"/>
  <c r="HI13" i="23" s="1"/>
  <c r="HI18" i="23" s="1"/>
  <c r="HH7" i="23"/>
  <c r="HH13" i="23" s="1"/>
  <c r="HH18" i="23" s="1"/>
  <c r="HG7" i="23"/>
  <c r="HG13" i="23" s="1"/>
  <c r="HG18" i="23" s="1"/>
  <c r="HF7" i="23"/>
  <c r="HF13" i="23" s="1"/>
  <c r="HF18" i="23" s="1"/>
  <c r="HE7" i="23"/>
  <c r="HE13" i="23" s="1"/>
  <c r="HE18" i="23" s="1"/>
  <c r="HD7" i="23"/>
  <c r="HD13" i="23" s="1"/>
  <c r="HD18" i="23" s="1"/>
  <c r="HC7" i="23"/>
  <c r="HC13" i="23" s="1"/>
  <c r="HC18" i="23" s="1"/>
  <c r="HB7" i="23"/>
  <c r="HB13" i="23" s="1"/>
  <c r="HB18" i="23" s="1"/>
  <c r="HA7" i="23"/>
  <c r="HA13" i="23" s="1"/>
  <c r="HA18" i="23" s="1"/>
  <c r="GZ7" i="23"/>
  <c r="GZ13" i="23" s="1"/>
  <c r="GZ18" i="23" s="1"/>
  <c r="GY7" i="23"/>
  <c r="GY13" i="23" s="1"/>
  <c r="GY18" i="23" s="1"/>
  <c r="GX7" i="23"/>
  <c r="GX13" i="23" s="1"/>
  <c r="GX18" i="23" s="1"/>
  <c r="GW7" i="23"/>
  <c r="GW13" i="23" s="1"/>
  <c r="GW18" i="23" s="1"/>
  <c r="GV7" i="23"/>
  <c r="GV13" i="23" s="1"/>
  <c r="GV18" i="23" s="1"/>
  <c r="GU7" i="23"/>
  <c r="GU13" i="23" s="1"/>
  <c r="GU18" i="23" s="1"/>
  <c r="GT7" i="23"/>
  <c r="GT13" i="23" s="1"/>
  <c r="GT18" i="23" s="1"/>
  <c r="GS7" i="23"/>
  <c r="GS13" i="23" s="1"/>
  <c r="GS18" i="23" s="1"/>
  <c r="GR7" i="23"/>
  <c r="GR13" i="23" s="1"/>
  <c r="GR18" i="23" s="1"/>
  <c r="GQ7" i="23"/>
  <c r="GQ13" i="23" s="1"/>
  <c r="GQ18" i="23" s="1"/>
  <c r="GP7" i="23"/>
  <c r="GP13" i="23" s="1"/>
  <c r="GP18" i="23" s="1"/>
  <c r="GO7" i="23"/>
  <c r="GO13" i="23" s="1"/>
  <c r="GO18" i="23" s="1"/>
  <c r="GN7" i="23"/>
  <c r="GN13" i="23" s="1"/>
  <c r="GN18" i="23" s="1"/>
  <c r="GM7" i="23"/>
  <c r="GM13" i="23" s="1"/>
  <c r="GM18" i="23" s="1"/>
  <c r="GL7" i="23"/>
  <c r="GL13" i="23" s="1"/>
  <c r="GL18" i="23" s="1"/>
  <c r="GK7" i="23"/>
  <c r="GK13" i="23" s="1"/>
  <c r="GK18" i="23" s="1"/>
  <c r="GJ7" i="23"/>
  <c r="GJ13" i="23" s="1"/>
  <c r="GJ18" i="23" s="1"/>
  <c r="GI7" i="23"/>
  <c r="GI13" i="23" s="1"/>
  <c r="GI18" i="23" s="1"/>
  <c r="GH7" i="23"/>
  <c r="GH13" i="23" s="1"/>
  <c r="GH18" i="23" s="1"/>
  <c r="GG7" i="23"/>
  <c r="GG13" i="23" s="1"/>
  <c r="HJ6" i="23"/>
  <c r="HJ12" i="23" s="1"/>
  <c r="HJ17" i="23" s="1"/>
  <c r="HI6" i="23"/>
  <c r="HI12" i="23" s="1"/>
  <c r="HI17" i="23" s="1"/>
  <c r="HH6" i="23"/>
  <c r="HH12" i="23" s="1"/>
  <c r="HH17" i="23" s="1"/>
  <c r="HG6" i="23"/>
  <c r="HG12" i="23" s="1"/>
  <c r="HG17" i="23" s="1"/>
  <c r="HF6" i="23"/>
  <c r="HF12" i="23" s="1"/>
  <c r="HF17" i="23" s="1"/>
  <c r="HE6" i="23"/>
  <c r="HE12" i="23" s="1"/>
  <c r="HE17" i="23" s="1"/>
  <c r="HD6" i="23"/>
  <c r="HD12" i="23" s="1"/>
  <c r="HD17" i="23" s="1"/>
  <c r="HC6" i="23"/>
  <c r="HC12" i="23" s="1"/>
  <c r="HC17" i="23" s="1"/>
  <c r="HB6" i="23"/>
  <c r="HB12" i="23" s="1"/>
  <c r="HB17" i="23" s="1"/>
  <c r="HA6" i="23"/>
  <c r="HA12" i="23" s="1"/>
  <c r="HA17" i="23" s="1"/>
  <c r="GZ6" i="23"/>
  <c r="GZ12" i="23" s="1"/>
  <c r="GZ17" i="23" s="1"/>
  <c r="GY6" i="23"/>
  <c r="GY12" i="23" s="1"/>
  <c r="GY17" i="23" s="1"/>
  <c r="GX6" i="23"/>
  <c r="GX12" i="23" s="1"/>
  <c r="GX17" i="23" s="1"/>
  <c r="GW6" i="23"/>
  <c r="GW12" i="23" s="1"/>
  <c r="GW17" i="23" s="1"/>
  <c r="GV6" i="23"/>
  <c r="GV12" i="23" s="1"/>
  <c r="GV17" i="23" s="1"/>
  <c r="GU6" i="23"/>
  <c r="GU12" i="23" s="1"/>
  <c r="GU17" i="23" s="1"/>
  <c r="GT6" i="23"/>
  <c r="GT12" i="23" s="1"/>
  <c r="GT17" i="23" s="1"/>
  <c r="GS6" i="23"/>
  <c r="GS12" i="23" s="1"/>
  <c r="GS17" i="23" s="1"/>
  <c r="GR6" i="23"/>
  <c r="GR12" i="23" s="1"/>
  <c r="GR17" i="23" s="1"/>
  <c r="GQ6" i="23"/>
  <c r="GQ12" i="23" s="1"/>
  <c r="GQ17" i="23" s="1"/>
  <c r="GP6" i="23"/>
  <c r="GP12" i="23" s="1"/>
  <c r="GP17" i="23" s="1"/>
  <c r="GO6" i="23"/>
  <c r="GO12" i="23" s="1"/>
  <c r="GO17" i="23" s="1"/>
  <c r="GN6" i="23"/>
  <c r="GN12" i="23" s="1"/>
  <c r="GN17" i="23" s="1"/>
  <c r="GM6" i="23"/>
  <c r="GM12" i="23" s="1"/>
  <c r="GM17" i="23" s="1"/>
  <c r="GL6" i="23"/>
  <c r="GL12" i="23" s="1"/>
  <c r="GL17" i="23" s="1"/>
  <c r="GK6" i="23"/>
  <c r="GK12" i="23" s="1"/>
  <c r="GK17" i="23" s="1"/>
  <c r="GJ6" i="23"/>
  <c r="GJ12" i="23" s="1"/>
  <c r="GJ17" i="23" s="1"/>
  <c r="GI6" i="23"/>
  <c r="GI12" i="23" s="1"/>
  <c r="GI17" i="23" s="1"/>
  <c r="GH6" i="23"/>
  <c r="GH12" i="23" s="1"/>
  <c r="GH17" i="23" s="1"/>
  <c r="GG6" i="23"/>
  <c r="GG12" i="23" s="1"/>
  <c r="FP9" i="23"/>
  <c r="FO9" i="23"/>
  <c r="FN9" i="23"/>
  <c r="FP8" i="23"/>
  <c r="FO8" i="23"/>
  <c r="FN8" i="23"/>
  <c r="FP7" i="23"/>
  <c r="FO7" i="23"/>
  <c r="FN7" i="23"/>
  <c r="FP6" i="23"/>
  <c r="FO6" i="23"/>
  <c r="FN6" i="23"/>
  <c r="GF9" i="23"/>
  <c r="GF15" i="23" s="1"/>
  <c r="GF20" i="23" s="1"/>
  <c r="GE9" i="23"/>
  <c r="GE15" i="23" s="1"/>
  <c r="GE20" i="23" s="1"/>
  <c r="GD9" i="23"/>
  <c r="GD15" i="23" s="1"/>
  <c r="GD20" i="23" s="1"/>
  <c r="GC9" i="23"/>
  <c r="GC15" i="23" s="1"/>
  <c r="GC20" i="23" s="1"/>
  <c r="GB9" i="23"/>
  <c r="GB15" i="23" s="1"/>
  <c r="GB20" i="23" s="1"/>
  <c r="GA9" i="23"/>
  <c r="GA15" i="23" s="1"/>
  <c r="GA20" i="23" s="1"/>
  <c r="FZ9" i="23"/>
  <c r="FZ15" i="23" s="1"/>
  <c r="FZ20" i="23" s="1"/>
  <c r="FY9" i="23"/>
  <c r="FY15" i="23" s="1"/>
  <c r="FY20" i="23" s="1"/>
  <c r="FX9" i="23"/>
  <c r="FX15" i="23" s="1"/>
  <c r="FX20" i="23" s="1"/>
  <c r="FW9" i="23"/>
  <c r="FW15" i="23" s="1"/>
  <c r="FW20" i="23" s="1"/>
  <c r="FV9" i="23"/>
  <c r="FV15" i="23" s="1"/>
  <c r="FV20" i="23" s="1"/>
  <c r="FU9" i="23"/>
  <c r="FU15" i="23" s="1"/>
  <c r="FU20" i="23" s="1"/>
  <c r="FT9" i="23"/>
  <c r="FT15" i="23" s="1"/>
  <c r="FT20" i="23" s="1"/>
  <c r="FS9" i="23"/>
  <c r="FS15" i="23" s="1"/>
  <c r="FS20" i="23" s="1"/>
  <c r="FR9" i="23"/>
  <c r="FR15" i="23" s="1"/>
  <c r="FR20" i="23" s="1"/>
  <c r="FQ9" i="23"/>
  <c r="FQ15" i="23" s="1"/>
  <c r="FQ20" i="23" s="1"/>
  <c r="GF8" i="23"/>
  <c r="GF14" i="23" s="1"/>
  <c r="GF19" i="23" s="1"/>
  <c r="GE8" i="23"/>
  <c r="GE14" i="23" s="1"/>
  <c r="GE19" i="23" s="1"/>
  <c r="GD8" i="23"/>
  <c r="GD14" i="23" s="1"/>
  <c r="GD19" i="23" s="1"/>
  <c r="GC8" i="23"/>
  <c r="GC14" i="23" s="1"/>
  <c r="GC19" i="23" s="1"/>
  <c r="GB8" i="23"/>
  <c r="GB14" i="23" s="1"/>
  <c r="GB19" i="23" s="1"/>
  <c r="GA8" i="23"/>
  <c r="GA14" i="23" s="1"/>
  <c r="GA19" i="23" s="1"/>
  <c r="FZ8" i="23"/>
  <c r="FZ14" i="23" s="1"/>
  <c r="FZ19" i="23" s="1"/>
  <c r="FY8" i="23"/>
  <c r="FY14" i="23" s="1"/>
  <c r="FY19" i="23" s="1"/>
  <c r="FX8" i="23"/>
  <c r="FX14" i="23" s="1"/>
  <c r="FX19" i="23" s="1"/>
  <c r="FW8" i="23"/>
  <c r="FW14" i="23" s="1"/>
  <c r="FW19" i="23" s="1"/>
  <c r="FV8" i="23"/>
  <c r="FV14" i="23" s="1"/>
  <c r="FV19" i="23" s="1"/>
  <c r="FU8" i="23"/>
  <c r="FU14" i="23" s="1"/>
  <c r="FU19" i="23" s="1"/>
  <c r="FT8" i="23"/>
  <c r="FT14" i="23" s="1"/>
  <c r="FT19" i="23" s="1"/>
  <c r="FS8" i="23"/>
  <c r="FS14" i="23" s="1"/>
  <c r="FS19" i="23" s="1"/>
  <c r="FR8" i="23"/>
  <c r="FR14" i="23" s="1"/>
  <c r="FR19" i="23" s="1"/>
  <c r="FQ8" i="23"/>
  <c r="FQ14" i="23" s="1"/>
  <c r="GF7" i="23"/>
  <c r="GF13" i="23" s="1"/>
  <c r="GF18" i="23" s="1"/>
  <c r="GE7" i="23"/>
  <c r="GE13" i="23" s="1"/>
  <c r="GE18" i="23" s="1"/>
  <c r="GD7" i="23"/>
  <c r="GD13" i="23" s="1"/>
  <c r="GD18" i="23" s="1"/>
  <c r="GC7" i="23"/>
  <c r="GC13" i="23" s="1"/>
  <c r="GC18" i="23" s="1"/>
  <c r="GB7" i="23"/>
  <c r="GB13" i="23" s="1"/>
  <c r="GB18" i="23" s="1"/>
  <c r="GA7" i="23"/>
  <c r="GA13" i="23" s="1"/>
  <c r="GA18" i="23" s="1"/>
  <c r="FZ7" i="23"/>
  <c r="FZ13" i="23" s="1"/>
  <c r="FZ18" i="23" s="1"/>
  <c r="FY7" i="23"/>
  <c r="FY13" i="23" s="1"/>
  <c r="FY18" i="23" s="1"/>
  <c r="FX7" i="23"/>
  <c r="FX13" i="23" s="1"/>
  <c r="FX18" i="23" s="1"/>
  <c r="FW7" i="23"/>
  <c r="FW13" i="23" s="1"/>
  <c r="FW18" i="23" s="1"/>
  <c r="FV7" i="23"/>
  <c r="FV13" i="23" s="1"/>
  <c r="FV18" i="23" s="1"/>
  <c r="FU7" i="23"/>
  <c r="FU13" i="23" s="1"/>
  <c r="FU18" i="23" s="1"/>
  <c r="FT7" i="23"/>
  <c r="FT13" i="23" s="1"/>
  <c r="FT18" i="23" s="1"/>
  <c r="FS7" i="23"/>
  <c r="FS13" i="23" s="1"/>
  <c r="FS18" i="23" s="1"/>
  <c r="FR7" i="23"/>
  <c r="FR13" i="23" s="1"/>
  <c r="FR18" i="23" s="1"/>
  <c r="FQ7" i="23"/>
  <c r="FQ13" i="23" s="1"/>
  <c r="FQ18" i="23" s="1"/>
  <c r="GF6" i="23"/>
  <c r="GF12" i="23" s="1"/>
  <c r="GF17" i="23" s="1"/>
  <c r="GE6" i="23"/>
  <c r="GE12" i="23" s="1"/>
  <c r="GE17" i="23" s="1"/>
  <c r="GD6" i="23"/>
  <c r="GD12" i="23" s="1"/>
  <c r="GD17" i="23" s="1"/>
  <c r="GC6" i="23"/>
  <c r="GC12" i="23" s="1"/>
  <c r="GC17" i="23" s="1"/>
  <c r="GB6" i="23"/>
  <c r="GB12" i="23" s="1"/>
  <c r="GB17" i="23" s="1"/>
  <c r="GA6" i="23"/>
  <c r="GA12" i="23" s="1"/>
  <c r="GA17" i="23" s="1"/>
  <c r="FZ6" i="23"/>
  <c r="FZ12" i="23" s="1"/>
  <c r="FZ17" i="23" s="1"/>
  <c r="FY6" i="23"/>
  <c r="FY12" i="23" s="1"/>
  <c r="FY17" i="23" s="1"/>
  <c r="FX6" i="23"/>
  <c r="FX12" i="23" s="1"/>
  <c r="FX17" i="23" s="1"/>
  <c r="FW6" i="23"/>
  <c r="FW12" i="23" s="1"/>
  <c r="FW17" i="23" s="1"/>
  <c r="FV6" i="23"/>
  <c r="FV12" i="23" s="1"/>
  <c r="FV17" i="23" s="1"/>
  <c r="FU6" i="23"/>
  <c r="FU12" i="23" s="1"/>
  <c r="FU17" i="23" s="1"/>
  <c r="FT6" i="23"/>
  <c r="FT12" i="23" s="1"/>
  <c r="FT17" i="23" s="1"/>
  <c r="FS6" i="23"/>
  <c r="FS12" i="23" s="1"/>
  <c r="FS17" i="23" s="1"/>
  <c r="FR6" i="23"/>
  <c r="FR12" i="23" s="1"/>
  <c r="FR17" i="23" s="1"/>
  <c r="FQ6" i="23"/>
  <c r="FQ12" i="23" s="1"/>
  <c r="FM9" i="23"/>
  <c r="FM15" i="23" s="1"/>
  <c r="FL9" i="23"/>
  <c r="FL15" i="23" s="1"/>
  <c r="FL20" i="23" s="1"/>
  <c r="FK9" i="23"/>
  <c r="FK15" i="23" s="1"/>
  <c r="FK20" i="23" s="1"/>
  <c r="FJ9" i="23"/>
  <c r="FJ15" i="23" s="1"/>
  <c r="FJ20" i="23" s="1"/>
  <c r="FI9" i="23"/>
  <c r="FI15" i="23" s="1"/>
  <c r="FI20" i="23" s="1"/>
  <c r="FH9" i="23"/>
  <c r="FH15" i="23" s="1"/>
  <c r="FH20" i="23" s="1"/>
  <c r="FG9" i="23"/>
  <c r="FG15" i="23" s="1"/>
  <c r="FG20" i="23" s="1"/>
  <c r="FF9" i="23"/>
  <c r="FF15" i="23" s="1"/>
  <c r="FF20" i="23" s="1"/>
  <c r="FE9" i="23"/>
  <c r="FE15" i="23" s="1"/>
  <c r="FE20" i="23" s="1"/>
  <c r="FD9" i="23"/>
  <c r="FD15" i="23" s="1"/>
  <c r="FD20" i="23" s="1"/>
  <c r="FC9" i="23"/>
  <c r="FC15" i="23" s="1"/>
  <c r="FC20" i="23" s="1"/>
  <c r="FB9" i="23"/>
  <c r="FB15" i="23" s="1"/>
  <c r="FM8" i="23"/>
  <c r="FM14" i="23" s="1"/>
  <c r="FL8" i="23"/>
  <c r="FL14" i="23" s="1"/>
  <c r="FL19" i="23" s="1"/>
  <c r="FK8" i="23"/>
  <c r="FK14" i="23" s="1"/>
  <c r="FK19" i="23" s="1"/>
  <c r="FJ8" i="23"/>
  <c r="FJ14" i="23" s="1"/>
  <c r="FJ19" i="23" s="1"/>
  <c r="FI8" i="23"/>
  <c r="FI14" i="23" s="1"/>
  <c r="FI19" i="23" s="1"/>
  <c r="FH8" i="23"/>
  <c r="FH14" i="23" s="1"/>
  <c r="FH19" i="23" s="1"/>
  <c r="FG8" i="23"/>
  <c r="FG14" i="23" s="1"/>
  <c r="FG19" i="23" s="1"/>
  <c r="FF8" i="23"/>
  <c r="FF14" i="23" s="1"/>
  <c r="FF19" i="23" s="1"/>
  <c r="FE8" i="23"/>
  <c r="FE14" i="23" s="1"/>
  <c r="FE19" i="23" s="1"/>
  <c r="FD8" i="23"/>
  <c r="FD14" i="23" s="1"/>
  <c r="FD19" i="23" s="1"/>
  <c r="FC8" i="23"/>
  <c r="FC14" i="23" s="1"/>
  <c r="FC19" i="23" s="1"/>
  <c r="FB8" i="23"/>
  <c r="FB14" i="23" s="1"/>
  <c r="FM7" i="23"/>
  <c r="FM13" i="23" s="1"/>
  <c r="FL7" i="23"/>
  <c r="FL13" i="23" s="1"/>
  <c r="FL18" i="23" s="1"/>
  <c r="FK7" i="23"/>
  <c r="FK13" i="23" s="1"/>
  <c r="FK18" i="23" s="1"/>
  <c r="FJ7" i="23"/>
  <c r="FJ13" i="23" s="1"/>
  <c r="FJ18" i="23" s="1"/>
  <c r="FI7" i="23"/>
  <c r="FI13" i="23" s="1"/>
  <c r="FI18" i="23" s="1"/>
  <c r="FH7" i="23"/>
  <c r="FH13" i="23" s="1"/>
  <c r="FH18" i="23" s="1"/>
  <c r="FG7" i="23"/>
  <c r="FG13" i="23" s="1"/>
  <c r="FG18" i="23" s="1"/>
  <c r="FF7" i="23"/>
  <c r="FF13" i="23" s="1"/>
  <c r="FF18" i="23" s="1"/>
  <c r="FE7" i="23"/>
  <c r="FE13" i="23" s="1"/>
  <c r="FE18" i="23" s="1"/>
  <c r="FD7" i="23"/>
  <c r="FD13" i="23" s="1"/>
  <c r="FD18" i="23" s="1"/>
  <c r="FC7" i="23"/>
  <c r="FC13" i="23" s="1"/>
  <c r="FC18" i="23" s="1"/>
  <c r="FB7" i="23"/>
  <c r="FB13" i="23" s="1"/>
  <c r="FM6" i="23"/>
  <c r="FM12" i="23" s="1"/>
  <c r="FL6" i="23"/>
  <c r="FL12" i="23" s="1"/>
  <c r="FL17" i="23" s="1"/>
  <c r="FK6" i="23"/>
  <c r="FK12" i="23" s="1"/>
  <c r="FK17" i="23" s="1"/>
  <c r="FJ6" i="23"/>
  <c r="FJ12" i="23" s="1"/>
  <c r="FJ17" i="23" s="1"/>
  <c r="FI6" i="23"/>
  <c r="FI12" i="23" s="1"/>
  <c r="FI17" i="23" s="1"/>
  <c r="FH6" i="23"/>
  <c r="FH12" i="23" s="1"/>
  <c r="FH17" i="23" s="1"/>
  <c r="FG6" i="23"/>
  <c r="FG12" i="23" s="1"/>
  <c r="FG17" i="23" s="1"/>
  <c r="FF6" i="23"/>
  <c r="FF12" i="23" s="1"/>
  <c r="FF17" i="23" s="1"/>
  <c r="FE6" i="23"/>
  <c r="FE12" i="23" s="1"/>
  <c r="FE17" i="23" s="1"/>
  <c r="FD6" i="23"/>
  <c r="FD12" i="23" s="1"/>
  <c r="FD17" i="23" s="1"/>
  <c r="FC6" i="23"/>
  <c r="FC12" i="23" s="1"/>
  <c r="FC17" i="23" s="1"/>
  <c r="FB6" i="23"/>
  <c r="FB12" i="23" s="1"/>
  <c r="FA9" i="23"/>
  <c r="FA15" i="23" s="1"/>
  <c r="FA20" i="23" s="1"/>
  <c r="EZ9" i="23"/>
  <c r="EZ15" i="23" s="1"/>
  <c r="EZ20" i="23" s="1"/>
  <c r="EY9" i="23"/>
  <c r="EY15" i="23" s="1"/>
  <c r="EY20" i="23" s="1"/>
  <c r="EX9" i="23"/>
  <c r="EX15" i="23" s="1"/>
  <c r="EX20" i="23" s="1"/>
  <c r="EW9" i="23"/>
  <c r="EW15" i="23" s="1"/>
  <c r="EW20" i="23" s="1"/>
  <c r="EV9" i="23"/>
  <c r="EV15" i="23" s="1"/>
  <c r="EV20" i="23" s="1"/>
  <c r="EU9" i="23"/>
  <c r="EU15" i="23" s="1"/>
  <c r="EU20" i="23" s="1"/>
  <c r="ET9" i="23"/>
  <c r="ET15" i="23" s="1"/>
  <c r="ES9" i="23"/>
  <c r="ES15" i="23" s="1"/>
  <c r="ER9" i="23"/>
  <c r="ER15" i="23" s="1"/>
  <c r="EQ9" i="23"/>
  <c r="EQ15" i="23" s="1"/>
  <c r="EP9" i="23"/>
  <c r="EP15" i="23" s="1"/>
  <c r="EO9" i="23"/>
  <c r="EO15" i="23" s="1"/>
  <c r="EN9" i="23"/>
  <c r="EN15" i="23" s="1"/>
  <c r="EM9" i="23"/>
  <c r="EM15" i="23" s="1"/>
  <c r="EL9" i="23"/>
  <c r="EL15" i="23" s="1"/>
  <c r="EK9" i="23"/>
  <c r="EK15" i="23" s="1"/>
  <c r="EJ9" i="23"/>
  <c r="EJ15" i="23" s="1"/>
  <c r="EI9" i="23"/>
  <c r="EI15" i="23" s="1"/>
  <c r="EH9" i="23"/>
  <c r="EH15" i="23" s="1"/>
  <c r="EG9" i="23"/>
  <c r="EG15" i="23" s="1"/>
  <c r="EF9" i="23"/>
  <c r="EF15" i="23" s="1"/>
  <c r="EE9" i="23"/>
  <c r="EE15" i="23" s="1"/>
  <c r="ED9" i="23"/>
  <c r="ED15" i="23" s="1"/>
  <c r="EC9" i="23"/>
  <c r="EC15" i="23" s="1"/>
  <c r="EB9" i="23"/>
  <c r="EB15" i="23" s="1"/>
  <c r="EA9" i="23"/>
  <c r="EA15" i="23" s="1"/>
  <c r="DZ9" i="23"/>
  <c r="DZ15" i="23" s="1"/>
  <c r="DY9" i="23"/>
  <c r="DY15" i="23" s="1"/>
  <c r="DX9" i="23"/>
  <c r="DX15" i="23" s="1"/>
  <c r="DW9" i="23"/>
  <c r="DW15" i="23" s="1"/>
  <c r="FA8" i="23"/>
  <c r="FA14" i="23" s="1"/>
  <c r="FA19" i="23" s="1"/>
  <c r="EZ8" i="23"/>
  <c r="EZ14" i="23" s="1"/>
  <c r="EZ19" i="23" s="1"/>
  <c r="EY8" i="23"/>
  <c r="EY14" i="23" s="1"/>
  <c r="EY19" i="23" s="1"/>
  <c r="EX8" i="23"/>
  <c r="EX14" i="23" s="1"/>
  <c r="EX19" i="23" s="1"/>
  <c r="EW8" i="23"/>
  <c r="EW14" i="23" s="1"/>
  <c r="EW19" i="23" s="1"/>
  <c r="EV8" i="23"/>
  <c r="EV14" i="23" s="1"/>
  <c r="EV19" i="23" s="1"/>
  <c r="EU8" i="23"/>
  <c r="EU14" i="23" s="1"/>
  <c r="EU19" i="23" s="1"/>
  <c r="ET8" i="23"/>
  <c r="ET14" i="23" s="1"/>
  <c r="ES8" i="23"/>
  <c r="ES14" i="23" s="1"/>
  <c r="ER8" i="23"/>
  <c r="ER14" i="23" s="1"/>
  <c r="EQ8" i="23"/>
  <c r="EQ14" i="23" s="1"/>
  <c r="EP8" i="23"/>
  <c r="EP14" i="23" s="1"/>
  <c r="EO8" i="23"/>
  <c r="EO14" i="23" s="1"/>
  <c r="EN8" i="23"/>
  <c r="EN14" i="23" s="1"/>
  <c r="EM8" i="23"/>
  <c r="EM14" i="23" s="1"/>
  <c r="EL8" i="23"/>
  <c r="EL14" i="23" s="1"/>
  <c r="EK8" i="23"/>
  <c r="EK14" i="23" s="1"/>
  <c r="EJ8" i="23"/>
  <c r="EJ14" i="23" s="1"/>
  <c r="EI8" i="23"/>
  <c r="EI14" i="23" s="1"/>
  <c r="EH8" i="23"/>
  <c r="EH14" i="23" s="1"/>
  <c r="EG8" i="23"/>
  <c r="EG14" i="23" s="1"/>
  <c r="EF8" i="23"/>
  <c r="EF14" i="23" s="1"/>
  <c r="EE8" i="23"/>
  <c r="EE14" i="23" s="1"/>
  <c r="ED8" i="23"/>
  <c r="ED14" i="23" s="1"/>
  <c r="EC8" i="23"/>
  <c r="EC14" i="23" s="1"/>
  <c r="EB8" i="23"/>
  <c r="EB14" i="23" s="1"/>
  <c r="EA8" i="23"/>
  <c r="EA14" i="23" s="1"/>
  <c r="DZ8" i="23"/>
  <c r="DZ14" i="23" s="1"/>
  <c r="DY8" i="23"/>
  <c r="DY14" i="23" s="1"/>
  <c r="DX8" i="23"/>
  <c r="DX14" i="23" s="1"/>
  <c r="DW8" i="23"/>
  <c r="DW14" i="23" s="1"/>
  <c r="FA7" i="23"/>
  <c r="FA13" i="23" s="1"/>
  <c r="FA18" i="23" s="1"/>
  <c r="EZ7" i="23"/>
  <c r="EZ13" i="23" s="1"/>
  <c r="EZ18" i="23" s="1"/>
  <c r="EY7" i="23"/>
  <c r="EY13" i="23" s="1"/>
  <c r="EY18" i="23" s="1"/>
  <c r="EX7" i="23"/>
  <c r="EX13" i="23" s="1"/>
  <c r="EX18" i="23" s="1"/>
  <c r="EW7" i="23"/>
  <c r="EW13" i="23" s="1"/>
  <c r="EW18" i="23" s="1"/>
  <c r="EV7" i="23"/>
  <c r="EV13" i="23" s="1"/>
  <c r="EV18" i="23" s="1"/>
  <c r="EU7" i="23"/>
  <c r="EU13" i="23" s="1"/>
  <c r="EU18" i="23" s="1"/>
  <c r="ET7" i="23"/>
  <c r="ET13" i="23" s="1"/>
  <c r="ES7" i="23"/>
  <c r="ES13" i="23" s="1"/>
  <c r="ER7" i="23"/>
  <c r="ER13" i="23" s="1"/>
  <c r="EQ7" i="23"/>
  <c r="EQ13" i="23" s="1"/>
  <c r="EP7" i="23"/>
  <c r="EP13" i="23" s="1"/>
  <c r="EO7" i="23"/>
  <c r="EO13" i="23" s="1"/>
  <c r="EN7" i="23"/>
  <c r="EN13" i="23" s="1"/>
  <c r="EM7" i="23"/>
  <c r="EM13" i="23" s="1"/>
  <c r="EL7" i="23"/>
  <c r="EL13" i="23" s="1"/>
  <c r="EK7" i="23"/>
  <c r="EK13" i="23" s="1"/>
  <c r="EJ7" i="23"/>
  <c r="EJ13" i="23" s="1"/>
  <c r="EI7" i="23"/>
  <c r="EI13" i="23" s="1"/>
  <c r="EH7" i="23"/>
  <c r="EH13" i="23" s="1"/>
  <c r="EG7" i="23"/>
  <c r="EG13" i="23" s="1"/>
  <c r="EF7" i="23"/>
  <c r="EF13" i="23" s="1"/>
  <c r="EE7" i="23"/>
  <c r="EE13" i="23" s="1"/>
  <c r="ED7" i="23"/>
  <c r="ED13" i="23" s="1"/>
  <c r="EC7" i="23"/>
  <c r="EC13" i="23" s="1"/>
  <c r="EB7" i="23"/>
  <c r="EB13" i="23" s="1"/>
  <c r="EA7" i="23"/>
  <c r="EA13" i="23" s="1"/>
  <c r="DZ7" i="23"/>
  <c r="DZ13" i="23" s="1"/>
  <c r="DY7" i="23"/>
  <c r="DY13" i="23" s="1"/>
  <c r="DX7" i="23"/>
  <c r="DX13" i="23" s="1"/>
  <c r="DW7" i="23"/>
  <c r="DW13" i="23" s="1"/>
  <c r="FA6" i="23"/>
  <c r="FA12" i="23" s="1"/>
  <c r="FA17" i="23" s="1"/>
  <c r="EZ6" i="23"/>
  <c r="EZ12" i="23" s="1"/>
  <c r="EZ17" i="23" s="1"/>
  <c r="EY6" i="23"/>
  <c r="EY12" i="23" s="1"/>
  <c r="EY17" i="23" s="1"/>
  <c r="EX6" i="23"/>
  <c r="EX12" i="23" s="1"/>
  <c r="EX17" i="23" s="1"/>
  <c r="EW6" i="23"/>
  <c r="EW12" i="23" s="1"/>
  <c r="EW17" i="23" s="1"/>
  <c r="EV6" i="23"/>
  <c r="EV12" i="23" s="1"/>
  <c r="EV17" i="23" s="1"/>
  <c r="EU6" i="23"/>
  <c r="EU12" i="23" s="1"/>
  <c r="EU17" i="23" s="1"/>
  <c r="ET6" i="23"/>
  <c r="ET12" i="23" s="1"/>
  <c r="ES6" i="23"/>
  <c r="ES12" i="23" s="1"/>
  <c r="ER6" i="23"/>
  <c r="ER12" i="23" s="1"/>
  <c r="EQ6" i="23"/>
  <c r="EQ12" i="23" s="1"/>
  <c r="EP6" i="23"/>
  <c r="EP12" i="23" s="1"/>
  <c r="EO6" i="23"/>
  <c r="EO12" i="23" s="1"/>
  <c r="EN6" i="23"/>
  <c r="EN12" i="23" s="1"/>
  <c r="EM6" i="23"/>
  <c r="EM12" i="23" s="1"/>
  <c r="EL6" i="23"/>
  <c r="EL12" i="23" s="1"/>
  <c r="EK6" i="23"/>
  <c r="EK12" i="23" s="1"/>
  <c r="EJ6" i="23"/>
  <c r="EJ12" i="23" s="1"/>
  <c r="EI6" i="23"/>
  <c r="EI12" i="23" s="1"/>
  <c r="EH6" i="23"/>
  <c r="EH12" i="23" s="1"/>
  <c r="EG6" i="23"/>
  <c r="EG12" i="23" s="1"/>
  <c r="EF6" i="23"/>
  <c r="EF12" i="23" s="1"/>
  <c r="EE6" i="23"/>
  <c r="EE12" i="23" s="1"/>
  <c r="ED6" i="23"/>
  <c r="ED12" i="23" s="1"/>
  <c r="EC6" i="23"/>
  <c r="EC12" i="23" s="1"/>
  <c r="EB6" i="23"/>
  <c r="EB12" i="23" s="1"/>
  <c r="EA6" i="23"/>
  <c r="EA12" i="23" s="1"/>
  <c r="DZ6" i="23"/>
  <c r="DZ12" i="23" s="1"/>
  <c r="DY6" i="23"/>
  <c r="DY12" i="23" s="1"/>
  <c r="DX6" i="23"/>
  <c r="DX12" i="23" s="1"/>
  <c r="DW6" i="23"/>
  <c r="DW12" i="23" s="1"/>
  <c r="DV9" i="23"/>
  <c r="DV15" i="23" s="1"/>
  <c r="DU9" i="23"/>
  <c r="DU15" i="23" s="1"/>
  <c r="DT9" i="23"/>
  <c r="DT15" i="23" s="1"/>
  <c r="DS9" i="23"/>
  <c r="DS15" i="23" s="1"/>
  <c r="DR9" i="23"/>
  <c r="DR15" i="23" s="1"/>
  <c r="DQ9" i="23"/>
  <c r="DQ15" i="23" s="1"/>
  <c r="DP9" i="23"/>
  <c r="DP15" i="23" s="1"/>
  <c r="DO9" i="23"/>
  <c r="DO15" i="23" s="1"/>
  <c r="DN9" i="23"/>
  <c r="DN15" i="23" s="1"/>
  <c r="DM9" i="23"/>
  <c r="DM15" i="23" s="1"/>
  <c r="DL9" i="23"/>
  <c r="DL15" i="23" s="1"/>
  <c r="DK9" i="23"/>
  <c r="DK15" i="23" s="1"/>
  <c r="DJ9" i="23"/>
  <c r="DJ15" i="23" s="1"/>
  <c r="DI9" i="23"/>
  <c r="DI15" i="23" s="1"/>
  <c r="DH9" i="23"/>
  <c r="DH15" i="23" s="1"/>
  <c r="DG9" i="23"/>
  <c r="DG15" i="23" s="1"/>
  <c r="DF9" i="23"/>
  <c r="DF15" i="23" s="1"/>
  <c r="DE9" i="23"/>
  <c r="DE15" i="23" s="1"/>
  <c r="DD9" i="23"/>
  <c r="DD15" i="23" s="1"/>
  <c r="DC9" i="23"/>
  <c r="DC15" i="23" s="1"/>
  <c r="DB9" i="23"/>
  <c r="DB15" i="23" s="1"/>
  <c r="DA9" i="23"/>
  <c r="DA15" i="23" s="1"/>
  <c r="CZ9" i="23"/>
  <c r="CZ15" i="23" s="1"/>
  <c r="CY9" i="23"/>
  <c r="CY15" i="23" s="1"/>
  <c r="CX9" i="23"/>
  <c r="CX15" i="23" s="1"/>
  <c r="CW9" i="23"/>
  <c r="CW15" i="23" s="1"/>
  <c r="CV9" i="23"/>
  <c r="CV15" i="23" s="1"/>
  <c r="CU9" i="23"/>
  <c r="CU15" i="23" s="1"/>
  <c r="CT9" i="23"/>
  <c r="CT15" i="23" s="1"/>
  <c r="CS9" i="23"/>
  <c r="CS15" i="23" s="1"/>
  <c r="DV8" i="23"/>
  <c r="DV14" i="23" s="1"/>
  <c r="DU8" i="23"/>
  <c r="DU14" i="23" s="1"/>
  <c r="DT8" i="23"/>
  <c r="DT14" i="23" s="1"/>
  <c r="DS8" i="23"/>
  <c r="DS14" i="23" s="1"/>
  <c r="DR8" i="23"/>
  <c r="DR14" i="23" s="1"/>
  <c r="DQ8" i="23"/>
  <c r="DQ14" i="23" s="1"/>
  <c r="DP8" i="23"/>
  <c r="DP14" i="23" s="1"/>
  <c r="DO8" i="23"/>
  <c r="DO14" i="23" s="1"/>
  <c r="DN8" i="23"/>
  <c r="DN14" i="23" s="1"/>
  <c r="DM8" i="23"/>
  <c r="DM14" i="23" s="1"/>
  <c r="DL8" i="23"/>
  <c r="DL14" i="23" s="1"/>
  <c r="DK8" i="23"/>
  <c r="DK14" i="23" s="1"/>
  <c r="DJ8" i="23"/>
  <c r="DJ14" i="23" s="1"/>
  <c r="DI8" i="23"/>
  <c r="DI14" i="23" s="1"/>
  <c r="DH8" i="23"/>
  <c r="DH14" i="23" s="1"/>
  <c r="DG8" i="23"/>
  <c r="DG14" i="23" s="1"/>
  <c r="DF8" i="23"/>
  <c r="DF14" i="23" s="1"/>
  <c r="DE8" i="23"/>
  <c r="DE14" i="23" s="1"/>
  <c r="DD8" i="23"/>
  <c r="DD14" i="23" s="1"/>
  <c r="DC8" i="23"/>
  <c r="DC14" i="23" s="1"/>
  <c r="DB8" i="23"/>
  <c r="DB14" i="23" s="1"/>
  <c r="DA8" i="23"/>
  <c r="DA14" i="23" s="1"/>
  <c r="CZ8" i="23"/>
  <c r="CZ14" i="23" s="1"/>
  <c r="CY8" i="23"/>
  <c r="CY14" i="23" s="1"/>
  <c r="CX8" i="23"/>
  <c r="CX14" i="23" s="1"/>
  <c r="CW8" i="23"/>
  <c r="CW14" i="23" s="1"/>
  <c r="CV8" i="23"/>
  <c r="CV14" i="23" s="1"/>
  <c r="CU8" i="23"/>
  <c r="CU14" i="23" s="1"/>
  <c r="CT8" i="23"/>
  <c r="CT14" i="23" s="1"/>
  <c r="CS8" i="23"/>
  <c r="CS14" i="23" s="1"/>
  <c r="DV7" i="23"/>
  <c r="DV13" i="23" s="1"/>
  <c r="DU7" i="23"/>
  <c r="DU13" i="23" s="1"/>
  <c r="DT7" i="23"/>
  <c r="DT13" i="23" s="1"/>
  <c r="DS7" i="23"/>
  <c r="DS13" i="23" s="1"/>
  <c r="DR7" i="23"/>
  <c r="DR13" i="23" s="1"/>
  <c r="DQ7" i="23"/>
  <c r="DQ13" i="23" s="1"/>
  <c r="DP7" i="23"/>
  <c r="DP13" i="23" s="1"/>
  <c r="DO7" i="23"/>
  <c r="DO13" i="23" s="1"/>
  <c r="DN7" i="23"/>
  <c r="DN13" i="23" s="1"/>
  <c r="DM7" i="23"/>
  <c r="DM13" i="23" s="1"/>
  <c r="DL7" i="23"/>
  <c r="DL13" i="23" s="1"/>
  <c r="DK7" i="23"/>
  <c r="DK13" i="23" s="1"/>
  <c r="DJ7" i="23"/>
  <c r="DJ13" i="23" s="1"/>
  <c r="DI7" i="23"/>
  <c r="DI13" i="23" s="1"/>
  <c r="DH7" i="23"/>
  <c r="DH13" i="23" s="1"/>
  <c r="DG7" i="23"/>
  <c r="DG13" i="23" s="1"/>
  <c r="DF7" i="23"/>
  <c r="DF13" i="23" s="1"/>
  <c r="DE7" i="23"/>
  <c r="DE13" i="23" s="1"/>
  <c r="DD7" i="23"/>
  <c r="DD13" i="23" s="1"/>
  <c r="DC7" i="23"/>
  <c r="DC13" i="23" s="1"/>
  <c r="DB7" i="23"/>
  <c r="DB13" i="23" s="1"/>
  <c r="DA7" i="23"/>
  <c r="DA13" i="23" s="1"/>
  <c r="CZ7" i="23"/>
  <c r="CZ13" i="23" s="1"/>
  <c r="CY7" i="23"/>
  <c r="CY13" i="23" s="1"/>
  <c r="CX7" i="23"/>
  <c r="CX13" i="23" s="1"/>
  <c r="CW7" i="23"/>
  <c r="CW13" i="23" s="1"/>
  <c r="CV7" i="23"/>
  <c r="CV13" i="23" s="1"/>
  <c r="CU7" i="23"/>
  <c r="CU13" i="23" s="1"/>
  <c r="CT7" i="23"/>
  <c r="CT13" i="23" s="1"/>
  <c r="CS7" i="23"/>
  <c r="CS13" i="23" s="1"/>
  <c r="DV6" i="23"/>
  <c r="DV12" i="23" s="1"/>
  <c r="DU6" i="23"/>
  <c r="DU12" i="23" s="1"/>
  <c r="DT6" i="23"/>
  <c r="DT12" i="23" s="1"/>
  <c r="DS6" i="23"/>
  <c r="DS12" i="23" s="1"/>
  <c r="DR6" i="23"/>
  <c r="DR12" i="23" s="1"/>
  <c r="DQ6" i="23"/>
  <c r="DQ12" i="23" s="1"/>
  <c r="DP6" i="23"/>
  <c r="DP12" i="23" s="1"/>
  <c r="DO6" i="23"/>
  <c r="DO12" i="23" s="1"/>
  <c r="DN6" i="23"/>
  <c r="DN12" i="23" s="1"/>
  <c r="DM6" i="23"/>
  <c r="DM12" i="23" s="1"/>
  <c r="DL6" i="23"/>
  <c r="DL12" i="23" s="1"/>
  <c r="DK6" i="23"/>
  <c r="DK12" i="23" s="1"/>
  <c r="DJ6" i="23"/>
  <c r="DJ12" i="23" s="1"/>
  <c r="DI6" i="23"/>
  <c r="DI12" i="23" s="1"/>
  <c r="DH6" i="23"/>
  <c r="DH12" i="23" s="1"/>
  <c r="DG6" i="23"/>
  <c r="DG12" i="23" s="1"/>
  <c r="DF6" i="23"/>
  <c r="DF12" i="23" s="1"/>
  <c r="DE6" i="23"/>
  <c r="DE12" i="23" s="1"/>
  <c r="DD6" i="23"/>
  <c r="DD12" i="23" s="1"/>
  <c r="DC6" i="23"/>
  <c r="DC12" i="23" s="1"/>
  <c r="DB6" i="23"/>
  <c r="DB12" i="23" s="1"/>
  <c r="DA6" i="23"/>
  <c r="DA12" i="23" s="1"/>
  <c r="CZ6" i="23"/>
  <c r="CZ12" i="23" s="1"/>
  <c r="CY6" i="23"/>
  <c r="CY12" i="23" s="1"/>
  <c r="CX6" i="23"/>
  <c r="CX12" i="23" s="1"/>
  <c r="CW6" i="23"/>
  <c r="CW12" i="23" s="1"/>
  <c r="CV6" i="23"/>
  <c r="CV12" i="23" s="1"/>
  <c r="CU6" i="23"/>
  <c r="CU12" i="23" s="1"/>
  <c r="CT6" i="23"/>
  <c r="CT12" i="23" s="1"/>
  <c r="CS6" i="23"/>
  <c r="CS12" i="23" s="1"/>
  <c r="CR9" i="23"/>
  <c r="CR15" i="23" s="1"/>
  <c r="CQ9" i="23"/>
  <c r="CQ15" i="23" s="1"/>
  <c r="CP9" i="23"/>
  <c r="CP15" i="23" s="1"/>
  <c r="CO9" i="23"/>
  <c r="CO15" i="23" s="1"/>
  <c r="CN9" i="23"/>
  <c r="CN15" i="23" s="1"/>
  <c r="CM9" i="23"/>
  <c r="CM15" i="23" s="1"/>
  <c r="CL9" i="23"/>
  <c r="CL15" i="23" s="1"/>
  <c r="CK9" i="23"/>
  <c r="CK15" i="23" s="1"/>
  <c r="CJ9" i="23"/>
  <c r="CJ15" i="23" s="1"/>
  <c r="CI9" i="23"/>
  <c r="CI15" i="23" s="1"/>
  <c r="CH9" i="23"/>
  <c r="CH15" i="23" s="1"/>
  <c r="CG9" i="23"/>
  <c r="CG15" i="23" s="1"/>
  <c r="CF9" i="23"/>
  <c r="CF15" i="23" s="1"/>
  <c r="CE9" i="23"/>
  <c r="CE15" i="23" s="1"/>
  <c r="CD9" i="23"/>
  <c r="CD15" i="23" s="1"/>
  <c r="CC9" i="23"/>
  <c r="CC15" i="23" s="1"/>
  <c r="CB9" i="23"/>
  <c r="CB15" i="23" s="1"/>
  <c r="CA9" i="23"/>
  <c r="CA15" i="23" s="1"/>
  <c r="BZ9" i="23"/>
  <c r="BZ15" i="23" s="1"/>
  <c r="BY9" i="23"/>
  <c r="BY15" i="23" s="1"/>
  <c r="BX9" i="23"/>
  <c r="BX15" i="23" s="1"/>
  <c r="BW9" i="23"/>
  <c r="BW15" i="23" s="1"/>
  <c r="BV9" i="23"/>
  <c r="BV15" i="23" s="1"/>
  <c r="BU9" i="23"/>
  <c r="BU15" i="23" s="1"/>
  <c r="BT9" i="23"/>
  <c r="BT15" i="23" s="1"/>
  <c r="BS9" i="23"/>
  <c r="BS15" i="23" s="1"/>
  <c r="BR9" i="23"/>
  <c r="BR15" i="23" s="1"/>
  <c r="BQ9" i="23"/>
  <c r="BQ15" i="23" s="1"/>
  <c r="BP9" i="23"/>
  <c r="BP15" i="23" s="1"/>
  <c r="BO9" i="23"/>
  <c r="BO15" i="23" s="1"/>
  <c r="BN9" i="23"/>
  <c r="BN15" i="23" s="1"/>
  <c r="CR8" i="23"/>
  <c r="CR14" i="23" s="1"/>
  <c r="CQ8" i="23"/>
  <c r="CQ14" i="23" s="1"/>
  <c r="CP8" i="23"/>
  <c r="CP14" i="23" s="1"/>
  <c r="CO8" i="23"/>
  <c r="CO14" i="23" s="1"/>
  <c r="CN8" i="23"/>
  <c r="CN14" i="23" s="1"/>
  <c r="CM8" i="23"/>
  <c r="CM14" i="23" s="1"/>
  <c r="CL8" i="23"/>
  <c r="CL14" i="23" s="1"/>
  <c r="CK8" i="23"/>
  <c r="CK14" i="23" s="1"/>
  <c r="CJ8" i="23"/>
  <c r="CJ14" i="23" s="1"/>
  <c r="CI8" i="23"/>
  <c r="CI14" i="23" s="1"/>
  <c r="CH8" i="23"/>
  <c r="CH14" i="23" s="1"/>
  <c r="CG8" i="23"/>
  <c r="CG14" i="23" s="1"/>
  <c r="CF8" i="23"/>
  <c r="CF14" i="23" s="1"/>
  <c r="CE8" i="23"/>
  <c r="CE14" i="23" s="1"/>
  <c r="CD8" i="23"/>
  <c r="CD14" i="23" s="1"/>
  <c r="CC8" i="23"/>
  <c r="CC14" i="23" s="1"/>
  <c r="CB8" i="23"/>
  <c r="CB14" i="23" s="1"/>
  <c r="CA8" i="23"/>
  <c r="CA14" i="23" s="1"/>
  <c r="BZ8" i="23"/>
  <c r="BZ14" i="23" s="1"/>
  <c r="BY8" i="23"/>
  <c r="BY14" i="23" s="1"/>
  <c r="BX8" i="23"/>
  <c r="BX14" i="23" s="1"/>
  <c r="BW8" i="23"/>
  <c r="BW14" i="23" s="1"/>
  <c r="BV8" i="23"/>
  <c r="BV14" i="23" s="1"/>
  <c r="BU8" i="23"/>
  <c r="BU14" i="23" s="1"/>
  <c r="BT8" i="23"/>
  <c r="BT14" i="23" s="1"/>
  <c r="BS8" i="23"/>
  <c r="BS14" i="23" s="1"/>
  <c r="BR8" i="23"/>
  <c r="BR14" i="23" s="1"/>
  <c r="BQ8" i="23"/>
  <c r="BQ14" i="23" s="1"/>
  <c r="BP8" i="23"/>
  <c r="BP14" i="23" s="1"/>
  <c r="BO8" i="23"/>
  <c r="BO14" i="23" s="1"/>
  <c r="BN8" i="23"/>
  <c r="BN14" i="23" s="1"/>
  <c r="CR7" i="23"/>
  <c r="CR13" i="23" s="1"/>
  <c r="CQ7" i="23"/>
  <c r="CQ13" i="23" s="1"/>
  <c r="CP7" i="23"/>
  <c r="CP13" i="23" s="1"/>
  <c r="CO7" i="23"/>
  <c r="CO13" i="23" s="1"/>
  <c r="CN7" i="23"/>
  <c r="CN13" i="23" s="1"/>
  <c r="CM7" i="23"/>
  <c r="CM13" i="23" s="1"/>
  <c r="CL7" i="23"/>
  <c r="CL13" i="23" s="1"/>
  <c r="CK7" i="23"/>
  <c r="CK13" i="23" s="1"/>
  <c r="CJ7" i="23"/>
  <c r="CJ13" i="23" s="1"/>
  <c r="CI7" i="23"/>
  <c r="CI13" i="23" s="1"/>
  <c r="CH7" i="23"/>
  <c r="CH13" i="23" s="1"/>
  <c r="CG7" i="23"/>
  <c r="CG13" i="23" s="1"/>
  <c r="CF7" i="23"/>
  <c r="CF13" i="23" s="1"/>
  <c r="CE7" i="23"/>
  <c r="CE13" i="23" s="1"/>
  <c r="CD7" i="23"/>
  <c r="CD13" i="23" s="1"/>
  <c r="CC7" i="23"/>
  <c r="CC13" i="23" s="1"/>
  <c r="CB7" i="23"/>
  <c r="CB13" i="23" s="1"/>
  <c r="CA7" i="23"/>
  <c r="CA13" i="23" s="1"/>
  <c r="BZ7" i="23"/>
  <c r="BZ13" i="23" s="1"/>
  <c r="BY7" i="23"/>
  <c r="BY13" i="23" s="1"/>
  <c r="BX7" i="23"/>
  <c r="BX13" i="23" s="1"/>
  <c r="BW7" i="23"/>
  <c r="BW13" i="23" s="1"/>
  <c r="BV7" i="23"/>
  <c r="BV13" i="23" s="1"/>
  <c r="BU7" i="23"/>
  <c r="BU13" i="23" s="1"/>
  <c r="BT7" i="23"/>
  <c r="BT13" i="23" s="1"/>
  <c r="BS7" i="23"/>
  <c r="BS13" i="23" s="1"/>
  <c r="BR7" i="23"/>
  <c r="BR13" i="23" s="1"/>
  <c r="BQ7" i="23"/>
  <c r="BQ13" i="23" s="1"/>
  <c r="BP7" i="23"/>
  <c r="BP13" i="23" s="1"/>
  <c r="BO7" i="23"/>
  <c r="BO13" i="23" s="1"/>
  <c r="BN7" i="23"/>
  <c r="BN13" i="23" s="1"/>
  <c r="CR6" i="23"/>
  <c r="CR12" i="23" s="1"/>
  <c r="CQ6" i="23"/>
  <c r="CQ12" i="23" s="1"/>
  <c r="CP6" i="23"/>
  <c r="CP12" i="23" s="1"/>
  <c r="CO6" i="23"/>
  <c r="CO12" i="23" s="1"/>
  <c r="CN6" i="23"/>
  <c r="CN12" i="23" s="1"/>
  <c r="CM6" i="23"/>
  <c r="CM12" i="23" s="1"/>
  <c r="CL6" i="23"/>
  <c r="CL12" i="23" s="1"/>
  <c r="CK6" i="23"/>
  <c r="CK12" i="23" s="1"/>
  <c r="CJ6" i="23"/>
  <c r="CJ12" i="23" s="1"/>
  <c r="CI6" i="23"/>
  <c r="CI12" i="23" s="1"/>
  <c r="CH6" i="23"/>
  <c r="CH12" i="23" s="1"/>
  <c r="CG6" i="23"/>
  <c r="CG12" i="23" s="1"/>
  <c r="CF6" i="23"/>
  <c r="CF12" i="23" s="1"/>
  <c r="CE6" i="23"/>
  <c r="CE12" i="23" s="1"/>
  <c r="CD6" i="23"/>
  <c r="CD12" i="23" s="1"/>
  <c r="CC6" i="23"/>
  <c r="CC12" i="23" s="1"/>
  <c r="CB6" i="23"/>
  <c r="CB12" i="23" s="1"/>
  <c r="CA6" i="23"/>
  <c r="CA12" i="23" s="1"/>
  <c r="BZ6" i="23"/>
  <c r="BZ12" i="23" s="1"/>
  <c r="BY6" i="23"/>
  <c r="BY12" i="23" s="1"/>
  <c r="BX6" i="23"/>
  <c r="BX12" i="23" s="1"/>
  <c r="BW6" i="23"/>
  <c r="BW12" i="23" s="1"/>
  <c r="BV6" i="23"/>
  <c r="BV12" i="23" s="1"/>
  <c r="BU6" i="23"/>
  <c r="BU12" i="23" s="1"/>
  <c r="BT6" i="23"/>
  <c r="BT12" i="23" s="1"/>
  <c r="BS6" i="23"/>
  <c r="BS12" i="23" s="1"/>
  <c r="BR6" i="23"/>
  <c r="BR12" i="23" s="1"/>
  <c r="BQ6" i="23"/>
  <c r="BQ12" i="23" s="1"/>
  <c r="BP6" i="23"/>
  <c r="BP12" i="23" s="1"/>
  <c r="BO6" i="23"/>
  <c r="BO12" i="23" s="1"/>
  <c r="BN6" i="23"/>
  <c r="BN12" i="23" s="1"/>
  <c r="BM9" i="23"/>
  <c r="BM15" i="23" s="1"/>
  <c r="BL9" i="23"/>
  <c r="BL15" i="23" s="1"/>
  <c r="BK9" i="23"/>
  <c r="BK15" i="23" s="1"/>
  <c r="BJ9" i="23"/>
  <c r="BJ15" i="23" s="1"/>
  <c r="BI9" i="23"/>
  <c r="BI15" i="23" s="1"/>
  <c r="BH9" i="23"/>
  <c r="BH15" i="23" s="1"/>
  <c r="BG9" i="23"/>
  <c r="BG15" i="23" s="1"/>
  <c r="BF9" i="23"/>
  <c r="BF15" i="23" s="1"/>
  <c r="BE9" i="23"/>
  <c r="BE15" i="23" s="1"/>
  <c r="BD9" i="23"/>
  <c r="BD15" i="23" s="1"/>
  <c r="BC9" i="23"/>
  <c r="BC15" i="23" s="1"/>
  <c r="BB9" i="23"/>
  <c r="BB15" i="23" s="1"/>
  <c r="BA9" i="23"/>
  <c r="BA15" i="23" s="1"/>
  <c r="AZ9" i="23"/>
  <c r="AZ15" i="23" s="1"/>
  <c r="AY9" i="23"/>
  <c r="AY15" i="23" s="1"/>
  <c r="AX9" i="23"/>
  <c r="AX15" i="23" s="1"/>
  <c r="AW9" i="23"/>
  <c r="AW15" i="23" s="1"/>
  <c r="AV9" i="23"/>
  <c r="AV15" i="23" s="1"/>
  <c r="AU9" i="23"/>
  <c r="AU15" i="23" s="1"/>
  <c r="AT9" i="23"/>
  <c r="AT15" i="23" s="1"/>
  <c r="AS9" i="23"/>
  <c r="AS15" i="23" s="1"/>
  <c r="AR9" i="23"/>
  <c r="AR15" i="23" s="1"/>
  <c r="AQ9" i="23"/>
  <c r="AQ15" i="23" s="1"/>
  <c r="AP9" i="23"/>
  <c r="AP15" i="23" s="1"/>
  <c r="AP20" i="23" s="1"/>
  <c r="AO9" i="23"/>
  <c r="AO15" i="23" s="1"/>
  <c r="AO20" i="23" s="1"/>
  <c r="AN9" i="23"/>
  <c r="AN15" i="23" s="1"/>
  <c r="AN20" i="23" s="1"/>
  <c r="AM9" i="23"/>
  <c r="AM15" i="23" s="1"/>
  <c r="AM20" i="23" s="1"/>
  <c r="AL9" i="23"/>
  <c r="AL15" i="23" s="1"/>
  <c r="AL20" i="23" s="1"/>
  <c r="AK9" i="23"/>
  <c r="AK15" i="23" s="1"/>
  <c r="AK20" i="23" s="1"/>
  <c r="AJ9" i="23"/>
  <c r="AJ15" i="23" s="1"/>
  <c r="BM8" i="23"/>
  <c r="BM14" i="23" s="1"/>
  <c r="BL8" i="23"/>
  <c r="BL14" i="23" s="1"/>
  <c r="BK8" i="23"/>
  <c r="BK14" i="23" s="1"/>
  <c r="BJ8" i="23"/>
  <c r="BJ14" i="23" s="1"/>
  <c r="BI8" i="23"/>
  <c r="BI14" i="23" s="1"/>
  <c r="BH8" i="23"/>
  <c r="BH14" i="23" s="1"/>
  <c r="BG8" i="23"/>
  <c r="BG14" i="23" s="1"/>
  <c r="BF8" i="23"/>
  <c r="BF14" i="23" s="1"/>
  <c r="BE8" i="23"/>
  <c r="BE14" i="23" s="1"/>
  <c r="BD8" i="23"/>
  <c r="BD14" i="23" s="1"/>
  <c r="BC8" i="23"/>
  <c r="BC14" i="23" s="1"/>
  <c r="BB8" i="23"/>
  <c r="BB14" i="23" s="1"/>
  <c r="BA8" i="23"/>
  <c r="BA14" i="23" s="1"/>
  <c r="AZ8" i="23"/>
  <c r="AZ14" i="23" s="1"/>
  <c r="AY8" i="23"/>
  <c r="AY14" i="23" s="1"/>
  <c r="AX8" i="23"/>
  <c r="AX14" i="23" s="1"/>
  <c r="AW8" i="23"/>
  <c r="AW14" i="23" s="1"/>
  <c r="AV8" i="23"/>
  <c r="AV14" i="23" s="1"/>
  <c r="AU8" i="23"/>
  <c r="AU14" i="23" s="1"/>
  <c r="AT8" i="23"/>
  <c r="AT14" i="23" s="1"/>
  <c r="AS8" i="23"/>
  <c r="AS14" i="23" s="1"/>
  <c r="AR8" i="23"/>
  <c r="AR14" i="23" s="1"/>
  <c r="AQ8" i="23"/>
  <c r="AQ14" i="23" s="1"/>
  <c r="AP8" i="23"/>
  <c r="AP14" i="23" s="1"/>
  <c r="AP19" i="23" s="1"/>
  <c r="AO8" i="23"/>
  <c r="AO14" i="23" s="1"/>
  <c r="AO19" i="23" s="1"/>
  <c r="AN8" i="23"/>
  <c r="AN14" i="23" s="1"/>
  <c r="AN19" i="23" s="1"/>
  <c r="AM8" i="23"/>
  <c r="AM14" i="23" s="1"/>
  <c r="AM19" i="23" s="1"/>
  <c r="AL8" i="23"/>
  <c r="AL14" i="23" s="1"/>
  <c r="AL19" i="23" s="1"/>
  <c r="AK8" i="23"/>
  <c r="AK14" i="23" s="1"/>
  <c r="AK19" i="23" s="1"/>
  <c r="AJ8" i="23"/>
  <c r="AJ14" i="23" s="1"/>
  <c r="BM7" i="23"/>
  <c r="BM13" i="23" s="1"/>
  <c r="BL7" i="23"/>
  <c r="BL13" i="23" s="1"/>
  <c r="BK7" i="23"/>
  <c r="BK13" i="23" s="1"/>
  <c r="BJ7" i="23"/>
  <c r="BJ13" i="23" s="1"/>
  <c r="BI7" i="23"/>
  <c r="BI13" i="23" s="1"/>
  <c r="BH7" i="23"/>
  <c r="BH13" i="23" s="1"/>
  <c r="BG7" i="23"/>
  <c r="BG13" i="23" s="1"/>
  <c r="BF7" i="23"/>
  <c r="BF13" i="23" s="1"/>
  <c r="BE7" i="23"/>
  <c r="BE13" i="23" s="1"/>
  <c r="BD7" i="23"/>
  <c r="BD13" i="23" s="1"/>
  <c r="BC7" i="23"/>
  <c r="BC13" i="23" s="1"/>
  <c r="BB7" i="23"/>
  <c r="BB13" i="23" s="1"/>
  <c r="BA7" i="23"/>
  <c r="BA13" i="23" s="1"/>
  <c r="AZ7" i="23"/>
  <c r="AZ13" i="23" s="1"/>
  <c r="AY7" i="23"/>
  <c r="AY13" i="23" s="1"/>
  <c r="AX7" i="23"/>
  <c r="AX13" i="23" s="1"/>
  <c r="AW7" i="23"/>
  <c r="AW13" i="23" s="1"/>
  <c r="AV7" i="23"/>
  <c r="AV13" i="23" s="1"/>
  <c r="AU7" i="23"/>
  <c r="AU13" i="23" s="1"/>
  <c r="AT7" i="23"/>
  <c r="AT13" i="23" s="1"/>
  <c r="AS7" i="23"/>
  <c r="AS13" i="23" s="1"/>
  <c r="AR7" i="23"/>
  <c r="AR13" i="23" s="1"/>
  <c r="AQ7" i="23"/>
  <c r="AQ13" i="23" s="1"/>
  <c r="AP7" i="23"/>
  <c r="AP13" i="23" s="1"/>
  <c r="AP18" i="23" s="1"/>
  <c r="AO7" i="23"/>
  <c r="AO13" i="23" s="1"/>
  <c r="AO18" i="23" s="1"/>
  <c r="AN7" i="23"/>
  <c r="AN13" i="23" s="1"/>
  <c r="AN18" i="23" s="1"/>
  <c r="AM7" i="23"/>
  <c r="AM13" i="23" s="1"/>
  <c r="AM18" i="23" s="1"/>
  <c r="AL7" i="23"/>
  <c r="AL13" i="23" s="1"/>
  <c r="AL18" i="23" s="1"/>
  <c r="AK7" i="23"/>
  <c r="AK13" i="23" s="1"/>
  <c r="AK18" i="23" s="1"/>
  <c r="AJ7" i="23"/>
  <c r="AJ13" i="23" s="1"/>
  <c r="BM6" i="23"/>
  <c r="BM12" i="23" s="1"/>
  <c r="BL6" i="23"/>
  <c r="BL12" i="23" s="1"/>
  <c r="BK6" i="23"/>
  <c r="BK12" i="23" s="1"/>
  <c r="BJ6" i="23"/>
  <c r="BJ12" i="23" s="1"/>
  <c r="BI6" i="23"/>
  <c r="BI12" i="23" s="1"/>
  <c r="BH6" i="23"/>
  <c r="BH12" i="23" s="1"/>
  <c r="BG6" i="23"/>
  <c r="BG12" i="23" s="1"/>
  <c r="BF6" i="23"/>
  <c r="BF12" i="23" s="1"/>
  <c r="BE6" i="23"/>
  <c r="BE12" i="23" s="1"/>
  <c r="BD6" i="23"/>
  <c r="BD12" i="23" s="1"/>
  <c r="BC6" i="23"/>
  <c r="BC12" i="23" s="1"/>
  <c r="BB6" i="23"/>
  <c r="BB12" i="23" s="1"/>
  <c r="BA6" i="23"/>
  <c r="BA12" i="23" s="1"/>
  <c r="AZ6" i="23"/>
  <c r="AZ12" i="23" s="1"/>
  <c r="AY6" i="23"/>
  <c r="AY12" i="23" s="1"/>
  <c r="AX6" i="23"/>
  <c r="AX12" i="23" s="1"/>
  <c r="AW6" i="23"/>
  <c r="AW12" i="23" s="1"/>
  <c r="AV6" i="23"/>
  <c r="AV12" i="23" s="1"/>
  <c r="AU6" i="23"/>
  <c r="AU12" i="23" s="1"/>
  <c r="AT6" i="23"/>
  <c r="AT12" i="23" s="1"/>
  <c r="AS6" i="23"/>
  <c r="AS12" i="23" s="1"/>
  <c r="AR6" i="23"/>
  <c r="AR12" i="23" s="1"/>
  <c r="AQ6" i="23"/>
  <c r="AQ12" i="23" s="1"/>
  <c r="AP6" i="23"/>
  <c r="AP12" i="23" s="1"/>
  <c r="AP17" i="23" s="1"/>
  <c r="AO6" i="23"/>
  <c r="AO12" i="23" s="1"/>
  <c r="AO17" i="23" s="1"/>
  <c r="AN6" i="23"/>
  <c r="AN12" i="23" s="1"/>
  <c r="AN17" i="23" s="1"/>
  <c r="AM6" i="23"/>
  <c r="AM12" i="23" s="1"/>
  <c r="AM17" i="23" s="1"/>
  <c r="AL6" i="23"/>
  <c r="AL12" i="23" s="1"/>
  <c r="AL17" i="23" s="1"/>
  <c r="AK6" i="23"/>
  <c r="AK12" i="23" s="1"/>
  <c r="AK17" i="23" s="1"/>
  <c r="AJ6" i="23"/>
  <c r="AJ12" i="23" s="1"/>
  <c r="AI9" i="23"/>
  <c r="AI15" i="23" s="1"/>
  <c r="AI20" i="23" s="1"/>
  <c r="AH9" i="23"/>
  <c r="AH15" i="23" s="1"/>
  <c r="AH20" i="23" s="1"/>
  <c r="AG9" i="23"/>
  <c r="AG15" i="23" s="1"/>
  <c r="AG20" i="23" s="1"/>
  <c r="AF9" i="23"/>
  <c r="AF15" i="23" s="1"/>
  <c r="AF20" i="23" s="1"/>
  <c r="AE9" i="23"/>
  <c r="AE15" i="23" s="1"/>
  <c r="AE20" i="23" s="1"/>
  <c r="AD9" i="23"/>
  <c r="AD15" i="23" s="1"/>
  <c r="AD20" i="23" s="1"/>
  <c r="AC9" i="23"/>
  <c r="AC15" i="23" s="1"/>
  <c r="AC20" i="23" s="1"/>
  <c r="AB9" i="23"/>
  <c r="AB15" i="23" s="1"/>
  <c r="AB20" i="23" s="1"/>
  <c r="AA9" i="23"/>
  <c r="AA15" i="23" s="1"/>
  <c r="AA20" i="23" s="1"/>
  <c r="Z9" i="23"/>
  <c r="Z15" i="23" s="1"/>
  <c r="Z20" i="23" s="1"/>
  <c r="Y9" i="23"/>
  <c r="Y15" i="23" s="1"/>
  <c r="Y20" i="23" s="1"/>
  <c r="X9" i="23"/>
  <c r="X15" i="23" s="1"/>
  <c r="X20" i="23" s="1"/>
  <c r="W9" i="23"/>
  <c r="W15" i="23" s="1"/>
  <c r="W20" i="23" s="1"/>
  <c r="V9" i="23"/>
  <c r="V15" i="23" s="1"/>
  <c r="V20" i="23" s="1"/>
  <c r="U9" i="23"/>
  <c r="U15" i="23" s="1"/>
  <c r="U20" i="23" s="1"/>
  <c r="T9" i="23"/>
  <c r="T15" i="23" s="1"/>
  <c r="T20" i="23" s="1"/>
  <c r="S9" i="23"/>
  <c r="S15" i="23" s="1"/>
  <c r="S20" i="23" s="1"/>
  <c r="R9" i="23"/>
  <c r="R15" i="23" s="1"/>
  <c r="R20" i="23" s="1"/>
  <c r="Q9" i="23"/>
  <c r="Q15" i="23" s="1"/>
  <c r="Q20" i="23" s="1"/>
  <c r="P9" i="23"/>
  <c r="P15" i="23" s="1"/>
  <c r="P20" i="23" s="1"/>
  <c r="O9" i="23"/>
  <c r="O15" i="23" s="1"/>
  <c r="O20" i="23" s="1"/>
  <c r="N9" i="23"/>
  <c r="N15" i="23" s="1"/>
  <c r="N20" i="23" s="1"/>
  <c r="M9" i="23"/>
  <c r="M15" i="23" s="1"/>
  <c r="M20" i="23" s="1"/>
  <c r="L9" i="23"/>
  <c r="L15" i="23" s="1"/>
  <c r="L20" i="23" s="1"/>
  <c r="K9" i="23"/>
  <c r="K15" i="23" s="1"/>
  <c r="K20" i="23" s="1"/>
  <c r="J9" i="23"/>
  <c r="J15" i="23" s="1"/>
  <c r="J20" i="23" s="1"/>
  <c r="I9" i="23"/>
  <c r="I15" i="23" s="1"/>
  <c r="I20" i="23" s="1"/>
  <c r="H9" i="23"/>
  <c r="H15" i="23" s="1"/>
  <c r="H20" i="23" s="1"/>
  <c r="G9" i="23"/>
  <c r="G15" i="23" s="1"/>
  <c r="G20" i="23" s="1"/>
  <c r="F9" i="23"/>
  <c r="F15" i="23" s="1"/>
  <c r="F20" i="23" s="1"/>
  <c r="E9" i="23"/>
  <c r="E15" i="23" s="1"/>
  <c r="AI8" i="23"/>
  <c r="AI14" i="23" s="1"/>
  <c r="AI19" i="23" s="1"/>
  <c r="AH8" i="23"/>
  <c r="AH14" i="23" s="1"/>
  <c r="AH19" i="23" s="1"/>
  <c r="AG8" i="23"/>
  <c r="AG14" i="23" s="1"/>
  <c r="AG19" i="23" s="1"/>
  <c r="AF8" i="23"/>
  <c r="AF14" i="23" s="1"/>
  <c r="AF19" i="23" s="1"/>
  <c r="AE8" i="23"/>
  <c r="AE14" i="23" s="1"/>
  <c r="AE19" i="23" s="1"/>
  <c r="AD8" i="23"/>
  <c r="AD14" i="23" s="1"/>
  <c r="AD19" i="23" s="1"/>
  <c r="AC8" i="23"/>
  <c r="AC14" i="23" s="1"/>
  <c r="AC19" i="23" s="1"/>
  <c r="AB8" i="23"/>
  <c r="AB14" i="23" s="1"/>
  <c r="AB19" i="23" s="1"/>
  <c r="AA8" i="23"/>
  <c r="AA14" i="23" s="1"/>
  <c r="AA19" i="23" s="1"/>
  <c r="Z8" i="23"/>
  <c r="Z14" i="23" s="1"/>
  <c r="Z19" i="23" s="1"/>
  <c r="Y8" i="23"/>
  <c r="Y14" i="23" s="1"/>
  <c r="Y19" i="23" s="1"/>
  <c r="X8" i="23"/>
  <c r="X14" i="23" s="1"/>
  <c r="X19" i="23" s="1"/>
  <c r="W8" i="23"/>
  <c r="W14" i="23" s="1"/>
  <c r="W19" i="23" s="1"/>
  <c r="V8" i="23"/>
  <c r="V14" i="23" s="1"/>
  <c r="V19" i="23" s="1"/>
  <c r="U8" i="23"/>
  <c r="U14" i="23" s="1"/>
  <c r="U19" i="23" s="1"/>
  <c r="T8" i="23"/>
  <c r="T14" i="23" s="1"/>
  <c r="T19" i="23" s="1"/>
  <c r="S8" i="23"/>
  <c r="S14" i="23" s="1"/>
  <c r="S19" i="23" s="1"/>
  <c r="R8" i="23"/>
  <c r="R14" i="23" s="1"/>
  <c r="R19" i="23" s="1"/>
  <c r="Q8" i="23"/>
  <c r="Q14" i="23" s="1"/>
  <c r="Q19" i="23" s="1"/>
  <c r="P8" i="23"/>
  <c r="P14" i="23" s="1"/>
  <c r="P19" i="23" s="1"/>
  <c r="O8" i="23"/>
  <c r="O14" i="23" s="1"/>
  <c r="O19" i="23" s="1"/>
  <c r="N8" i="23"/>
  <c r="N14" i="23" s="1"/>
  <c r="N19" i="23" s="1"/>
  <c r="M8" i="23"/>
  <c r="M14" i="23" s="1"/>
  <c r="M19" i="23" s="1"/>
  <c r="L8" i="23"/>
  <c r="L14" i="23" s="1"/>
  <c r="L19" i="23" s="1"/>
  <c r="K8" i="23"/>
  <c r="K14" i="23" s="1"/>
  <c r="K19" i="23" s="1"/>
  <c r="J8" i="23"/>
  <c r="J14" i="23" s="1"/>
  <c r="J19" i="23" s="1"/>
  <c r="I8" i="23"/>
  <c r="I14" i="23" s="1"/>
  <c r="I19" i="23" s="1"/>
  <c r="H8" i="23"/>
  <c r="H14" i="23" s="1"/>
  <c r="H19" i="23" s="1"/>
  <c r="G8" i="23"/>
  <c r="G14" i="23" s="1"/>
  <c r="G19" i="23" s="1"/>
  <c r="F8" i="23"/>
  <c r="F14" i="23" s="1"/>
  <c r="F19" i="23" s="1"/>
  <c r="E8" i="23"/>
  <c r="E14" i="23" s="1"/>
  <c r="AI7" i="23"/>
  <c r="AI13" i="23" s="1"/>
  <c r="AI18" i="23" s="1"/>
  <c r="AH7" i="23"/>
  <c r="AH13" i="23" s="1"/>
  <c r="AH18" i="23" s="1"/>
  <c r="AG7" i="23"/>
  <c r="AG13" i="23" s="1"/>
  <c r="AG18" i="23" s="1"/>
  <c r="AF7" i="23"/>
  <c r="AF13" i="23" s="1"/>
  <c r="AF18" i="23" s="1"/>
  <c r="AE7" i="23"/>
  <c r="AE13" i="23" s="1"/>
  <c r="AE18" i="23" s="1"/>
  <c r="AD7" i="23"/>
  <c r="AD13" i="23" s="1"/>
  <c r="AD18" i="23" s="1"/>
  <c r="AC7" i="23"/>
  <c r="AC13" i="23" s="1"/>
  <c r="AC18" i="23" s="1"/>
  <c r="AB7" i="23"/>
  <c r="AB13" i="23" s="1"/>
  <c r="AB18" i="23" s="1"/>
  <c r="AA7" i="23"/>
  <c r="AA13" i="23" s="1"/>
  <c r="AA18" i="23" s="1"/>
  <c r="Z7" i="23"/>
  <c r="Z13" i="23" s="1"/>
  <c r="Z18" i="23" s="1"/>
  <c r="Y7" i="23"/>
  <c r="Y13" i="23" s="1"/>
  <c r="Y18" i="23" s="1"/>
  <c r="X7" i="23"/>
  <c r="X13" i="23" s="1"/>
  <c r="X18" i="23" s="1"/>
  <c r="W7" i="23"/>
  <c r="W13" i="23" s="1"/>
  <c r="W18" i="23" s="1"/>
  <c r="V7" i="23"/>
  <c r="V13" i="23" s="1"/>
  <c r="V18" i="23" s="1"/>
  <c r="U7" i="23"/>
  <c r="U13" i="23" s="1"/>
  <c r="U18" i="23" s="1"/>
  <c r="T7" i="23"/>
  <c r="T13" i="23" s="1"/>
  <c r="T18" i="23" s="1"/>
  <c r="S7" i="23"/>
  <c r="S13" i="23" s="1"/>
  <c r="S18" i="23" s="1"/>
  <c r="R7" i="23"/>
  <c r="R13" i="23" s="1"/>
  <c r="R18" i="23" s="1"/>
  <c r="Q7" i="23"/>
  <c r="Q13" i="23" s="1"/>
  <c r="Q18" i="23" s="1"/>
  <c r="P7" i="23"/>
  <c r="P13" i="23" s="1"/>
  <c r="P18" i="23" s="1"/>
  <c r="O7" i="23"/>
  <c r="O13" i="23" s="1"/>
  <c r="O18" i="23" s="1"/>
  <c r="N7" i="23"/>
  <c r="N13" i="23" s="1"/>
  <c r="N18" i="23" s="1"/>
  <c r="M7" i="23"/>
  <c r="M13" i="23" s="1"/>
  <c r="M18" i="23" s="1"/>
  <c r="L7" i="23"/>
  <c r="L13" i="23" s="1"/>
  <c r="L18" i="23" s="1"/>
  <c r="K7" i="23"/>
  <c r="K13" i="23" s="1"/>
  <c r="K18" i="23" s="1"/>
  <c r="J7" i="23"/>
  <c r="J13" i="23" s="1"/>
  <c r="J18" i="23" s="1"/>
  <c r="I7" i="23"/>
  <c r="I13" i="23" s="1"/>
  <c r="I18" i="23" s="1"/>
  <c r="H7" i="23"/>
  <c r="H13" i="23" s="1"/>
  <c r="H18" i="23" s="1"/>
  <c r="G7" i="23"/>
  <c r="G13" i="23" s="1"/>
  <c r="G18" i="23" s="1"/>
  <c r="F7" i="23"/>
  <c r="F13" i="23" s="1"/>
  <c r="F18" i="23" s="1"/>
  <c r="E7" i="23"/>
  <c r="E13" i="23" s="1"/>
  <c r="AI6" i="23"/>
  <c r="AI12" i="23" s="1"/>
  <c r="AI17" i="23" s="1"/>
  <c r="AH6" i="23"/>
  <c r="AH12" i="23" s="1"/>
  <c r="AH17" i="23" s="1"/>
  <c r="AG6" i="23"/>
  <c r="AG12" i="23" s="1"/>
  <c r="AG17" i="23" s="1"/>
  <c r="AF6" i="23"/>
  <c r="AF12" i="23" s="1"/>
  <c r="AF17" i="23" s="1"/>
  <c r="AE6" i="23"/>
  <c r="AE12" i="23" s="1"/>
  <c r="AE17" i="23" s="1"/>
  <c r="AD6" i="23"/>
  <c r="AD12" i="23" s="1"/>
  <c r="AD17" i="23" s="1"/>
  <c r="AC6" i="23"/>
  <c r="AC12" i="23" s="1"/>
  <c r="AC17" i="23" s="1"/>
  <c r="AB6" i="23"/>
  <c r="AB12" i="23" s="1"/>
  <c r="AB17" i="23" s="1"/>
  <c r="AA6" i="23"/>
  <c r="AA12" i="23" s="1"/>
  <c r="AA17" i="23" s="1"/>
  <c r="Z6" i="23"/>
  <c r="Z12" i="23" s="1"/>
  <c r="Z17" i="23" s="1"/>
  <c r="Y6" i="23"/>
  <c r="Y12" i="23" s="1"/>
  <c r="Y17" i="23" s="1"/>
  <c r="X6" i="23"/>
  <c r="X12" i="23" s="1"/>
  <c r="X17" i="23" s="1"/>
  <c r="W6" i="23"/>
  <c r="W12" i="23" s="1"/>
  <c r="W17" i="23" s="1"/>
  <c r="V6" i="23"/>
  <c r="V12" i="23" s="1"/>
  <c r="V17" i="23" s="1"/>
  <c r="U6" i="23"/>
  <c r="U12" i="23" s="1"/>
  <c r="U17" i="23" s="1"/>
  <c r="T6" i="23"/>
  <c r="T12" i="23" s="1"/>
  <c r="T17" i="23" s="1"/>
  <c r="S6" i="23"/>
  <c r="S12" i="23" s="1"/>
  <c r="S17" i="23" s="1"/>
  <c r="R6" i="23"/>
  <c r="R12" i="23" s="1"/>
  <c r="R17" i="23" s="1"/>
  <c r="Q6" i="23"/>
  <c r="Q12" i="23" s="1"/>
  <c r="Q17" i="23" s="1"/>
  <c r="P6" i="23"/>
  <c r="P12" i="23" s="1"/>
  <c r="P17" i="23" s="1"/>
  <c r="O6" i="23"/>
  <c r="O12" i="23" s="1"/>
  <c r="O17" i="23" s="1"/>
  <c r="N6" i="23"/>
  <c r="N12" i="23" s="1"/>
  <c r="N17" i="23" s="1"/>
  <c r="M6" i="23"/>
  <c r="M12" i="23" s="1"/>
  <c r="M17" i="23" s="1"/>
  <c r="L6" i="23"/>
  <c r="L12" i="23" s="1"/>
  <c r="L17" i="23" s="1"/>
  <c r="K6" i="23"/>
  <c r="K12" i="23" s="1"/>
  <c r="K17" i="23" s="1"/>
  <c r="J6" i="23"/>
  <c r="J12" i="23" s="1"/>
  <c r="J17" i="23" s="1"/>
  <c r="I6" i="23"/>
  <c r="I12" i="23" s="1"/>
  <c r="I17" i="23" s="1"/>
  <c r="H6" i="23"/>
  <c r="H12" i="23" s="1"/>
  <c r="H17" i="23" s="1"/>
  <c r="G6" i="23"/>
  <c r="G12" i="23" s="1"/>
  <c r="G17" i="23" s="1"/>
  <c r="F6" i="23"/>
  <c r="F12" i="23" s="1"/>
  <c r="F17" i="23" s="1"/>
  <c r="E6" i="23"/>
  <c r="E12" i="23" s="1"/>
  <c r="NH4" i="23"/>
  <c r="NI4" i="23" s="1"/>
  <c r="NJ4" i="23" s="1"/>
  <c r="NK4" i="23" s="1"/>
  <c r="NL4" i="23" s="1"/>
  <c r="NM4" i="23" s="1"/>
  <c r="NN4" i="23" s="1"/>
  <c r="NO4" i="23" s="1"/>
  <c r="NP4" i="23" s="1"/>
  <c r="NQ4" i="23" s="1"/>
  <c r="NR4" i="23" s="1"/>
  <c r="NS4" i="23" s="1"/>
  <c r="NT4" i="23" s="1"/>
  <c r="NU4" i="23" s="1"/>
  <c r="NV4" i="23" s="1"/>
  <c r="NW4" i="23" s="1"/>
  <c r="NX4" i="23" s="1"/>
  <c r="NY4" i="23" s="1"/>
  <c r="NZ4" i="23" s="1"/>
  <c r="OA4" i="23" s="1"/>
  <c r="OB4" i="23" s="1"/>
  <c r="OC4" i="23" s="1"/>
  <c r="OD4" i="23" s="1"/>
  <c r="OE4" i="23" s="1"/>
  <c r="OF4" i="23" s="1"/>
  <c r="OG4" i="23" s="1"/>
  <c r="OH4" i="23" s="1"/>
  <c r="OI4" i="23" s="1"/>
  <c r="OJ4" i="23" s="1"/>
  <c r="OK4" i="23" s="1"/>
  <c r="ME4" i="23"/>
  <c r="MF4" i="23" s="1"/>
  <c r="MG4" i="23" s="1"/>
  <c r="MH4" i="23" s="1"/>
  <c r="MI4" i="23" s="1"/>
  <c r="MJ4" i="23" s="1"/>
  <c r="MK4" i="23" s="1"/>
  <c r="ML4" i="23" s="1"/>
  <c r="MM4" i="23" s="1"/>
  <c r="MN4" i="23" s="1"/>
  <c r="MO4" i="23" s="1"/>
  <c r="MP4" i="23" s="1"/>
  <c r="MQ4" i="23" s="1"/>
  <c r="MR4" i="23" s="1"/>
  <c r="MS4" i="23" s="1"/>
  <c r="MT4" i="23" s="1"/>
  <c r="MU4" i="23" s="1"/>
  <c r="MV4" i="23" s="1"/>
  <c r="MW4" i="23" s="1"/>
  <c r="MX4" i="23" s="1"/>
  <c r="MY4" i="23" s="1"/>
  <c r="MZ4" i="23" s="1"/>
  <c r="NA4" i="23" s="1"/>
  <c r="NB4" i="23" s="1"/>
  <c r="NC4" i="23" s="1"/>
  <c r="ND4" i="23" s="1"/>
  <c r="NE4" i="23" s="1"/>
  <c r="NF4" i="23" s="1"/>
  <c r="KZ4" i="23"/>
  <c r="LA4" i="23" s="1"/>
  <c r="LB4" i="23" s="1"/>
  <c r="LC4" i="23" s="1"/>
  <c r="LD4" i="23" s="1"/>
  <c r="LE4" i="23" s="1"/>
  <c r="LF4" i="23" s="1"/>
  <c r="LG4" i="23" s="1"/>
  <c r="LH4" i="23" s="1"/>
  <c r="LI4" i="23" s="1"/>
  <c r="LJ4" i="23" s="1"/>
  <c r="LK4" i="23" s="1"/>
  <c r="LL4" i="23" s="1"/>
  <c r="LM4" i="23" s="1"/>
  <c r="LN4" i="23" s="1"/>
  <c r="LO4" i="23" s="1"/>
  <c r="LP4" i="23" s="1"/>
  <c r="LQ4" i="23" s="1"/>
  <c r="LR4" i="23" s="1"/>
  <c r="LS4" i="23" s="1"/>
  <c r="LT4" i="23" s="1"/>
  <c r="LU4" i="23" s="1"/>
  <c r="LV4" i="23" s="1"/>
  <c r="LW4" i="23" s="1"/>
  <c r="LX4" i="23" s="1"/>
  <c r="LY4" i="23" s="1"/>
  <c r="LZ4" i="23" s="1"/>
  <c r="MA4" i="23" s="1"/>
  <c r="MB4" i="23" s="1"/>
  <c r="MC4" i="23" s="1"/>
  <c r="JU4" i="23"/>
  <c r="JV4" i="23" s="1"/>
  <c r="JW4" i="23" s="1"/>
  <c r="JX4" i="23" s="1"/>
  <c r="JY4" i="23" s="1"/>
  <c r="JZ4" i="23" s="1"/>
  <c r="KA4" i="23" s="1"/>
  <c r="KB4" i="23" s="1"/>
  <c r="KC4" i="23" s="1"/>
  <c r="KD4" i="23" s="1"/>
  <c r="KE4" i="23" s="1"/>
  <c r="KF4" i="23" s="1"/>
  <c r="KG4" i="23" s="1"/>
  <c r="KH4" i="23" s="1"/>
  <c r="KI4" i="23" s="1"/>
  <c r="KJ4" i="23" s="1"/>
  <c r="KK4" i="23" s="1"/>
  <c r="KL4" i="23" s="1"/>
  <c r="KM4" i="23" s="1"/>
  <c r="KN4" i="23" s="1"/>
  <c r="KO4" i="23" s="1"/>
  <c r="KP4" i="23" s="1"/>
  <c r="KQ4" i="23" s="1"/>
  <c r="KR4" i="23" s="1"/>
  <c r="KS4" i="23" s="1"/>
  <c r="KT4" i="23" s="1"/>
  <c r="KU4" i="23" s="1"/>
  <c r="KV4" i="23" s="1"/>
  <c r="KW4" i="23" s="1"/>
  <c r="KX4" i="23" s="1"/>
  <c r="IQ4" i="23"/>
  <c r="IR4" i="23" s="1"/>
  <c r="IS4" i="23" s="1"/>
  <c r="IT4" i="23" s="1"/>
  <c r="IU4" i="23" s="1"/>
  <c r="IV4" i="23" s="1"/>
  <c r="IW4" i="23" s="1"/>
  <c r="IX4" i="23" s="1"/>
  <c r="IY4" i="23" s="1"/>
  <c r="IZ4" i="23" s="1"/>
  <c r="JA4" i="23" s="1"/>
  <c r="JB4" i="23" s="1"/>
  <c r="JC4" i="23" s="1"/>
  <c r="JD4" i="23" s="1"/>
  <c r="JE4" i="23" s="1"/>
  <c r="JF4" i="23" s="1"/>
  <c r="JG4" i="23" s="1"/>
  <c r="JH4" i="23" s="1"/>
  <c r="JI4" i="23" s="1"/>
  <c r="JJ4" i="23" s="1"/>
  <c r="JK4" i="23" s="1"/>
  <c r="JL4" i="23" s="1"/>
  <c r="JM4" i="23" s="1"/>
  <c r="JN4" i="23" s="1"/>
  <c r="JO4" i="23" s="1"/>
  <c r="JP4" i="23" s="1"/>
  <c r="JQ4" i="23" s="1"/>
  <c r="JR4" i="23" s="1"/>
  <c r="JS4" i="23" s="1"/>
  <c r="HL4" i="23"/>
  <c r="HM4" i="23" s="1"/>
  <c r="HN4" i="23" s="1"/>
  <c r="HO4" i="23" s="1"/>
  <c r="HP4" i="23" s="1"/>
  <c r="HQ4" i="23" s="1"/>
  <c r="HR4" i="23" s="1"/>
  <c r="HS4" i="23" s="1"/>
  <c r="HT4" i="23" s="1"/>
  <c r="HU4" i="23" s="1"/>
  <c r="HV4" i="23" s="1"/>
  <c r="HW4" i="23" s="1"/>
  <c r="HX4" i="23" s="1"/>
  <c r="HY4" i="23" s="1"/>
  <c r="HZ4" i="23" s="1"/>
  <c r="IA4" i="23" s="1"/>
  <c r="IB4" i="23" s="1"/>
  <c r="IC4" i="23" s="1"/>
  <c r="ID4" i="23" s="1"/>
  <c r="IE4" i="23" s="1"/>
  <c r="IF4" i="23" s="1"/>
  <c r="IG4" i="23" s="1"/>
  <c r="IH4" i="23" s="1"/>
  <c r="II4" i="23" s="1"/>
  <c r="IJ4" i="23" s="1"/>
  <c r="IK4" i="23" s="1"/>
  <c r="IL4" i="23" s="1"/>
  <c r="IM4" i="23" s="1"/>
  <c r="IN4" i="23" s="1"/>
  <c r="IO4" i="23" s="1"/>
  <c r="GH4" i="23"/>
  <c r="GI4" i="23" s="1"/>
  <c r="GJ4" i="23" s="1"/>
  <c r="GK4" i="23" s="1"/>
  <c r="GL4" i="23" s="1"/>
  <c r="GM4" i="23" s="1"/>
  <c r="GN4" i="23" s="1"/>
  <c r="GO4" i="23" s="1"/>
  <c r="GP4" i="23" s="1"/>
  <c r="GQ4" i="23" s="1"/>
  <c r="GR4" i="23" s="1"/>
  <c r="GS4" i="23" s="1"/>
  <c r="GT4" i="23" s="1"/>
  <c r="GU4" i="23" s="1"/>
  <c r="GV4" i="23" s="1"/>
  <c r="GW4" i="23" s="1"/>
  <c r="GX4" i="23" s="1"/>
  <c r="GY4" i="23" s="1"/>
  <c r="GZ4" i="23" s="1"/>
  <c r="HA4" i="23" s="1"/>
  <c r="HB4" i="23" s="1"/>
  <c r="HC4" i="23" s="1"/>
  <c r="HD4" i="23" s="1"/>
  <c r="HE4" i="23" s="1"/>
  <c r="HF4" i="23" s="1"/>
  <c r="HG4" i="23" s="1"/>
  <c r="HH4" i="23" s="1"/>
  <c r="HI4" i="23" s="1"/>
  <c r="HJ4" i="23" s="1"/>
  <c r="FC4" i="23"/>
  <c r="FD4" i="23" s="1"/>
  <c r="FE4" i="23" s="1"/>
  <c r="FF4" i="23" s="1"/>
  <c r="FG4" i="23" s="1"/>
  <c r="FH4" i="23" s="1"/>
  <c r="FI4" i="23" s="1"/>
  <c r="FJ4" i="23" s="1"/>
  <c r="FK4" i="23" s="1"/>
  <c r="FL4" i="23" s="1"/>
  <c r="FM4" i="23" s="1"/>
  <c r="FN4" i="23" s="1"/>
  <c r="FO4" i="23" s="1"/>
  <c r="FP4" i="23" s="1"/>
  <c r="FQ4" i="23" s="1"/>
  <c r="FR4" i="23" s="1"/>
  <c r="FS4" i="23" s="1"/>
  <c r="FT4" i="23" s="1"/>
  <c r="FU4" i="23" s="1"/>
  <c r="FV4" i="23" s="1"/>
  <c r="FW4" i="23" s="1"/>
  <c r="FX4" i="23" s="1"/>
  <c r="FY4" i="23" s="1"/>
  <c r="FZ4" i="23" s="1"/>
  <c r="GA4" i="23" s="1"/>
  <c r="GB4" i="23" s="1"/>
  <c r="GC4" i="23" s="1"/>
  <c r="GD4" i="23" s="1"/>
  <c r="GE4" i="23" s="1"/>
  <c r="GF4" i="23" s="1"/>
  <c r="DX4" i="23"/>
  <c r="DY4" i="23" s="1"/>
  <c r="DZ4" i="23" s="1"/>
  <c r="EA4" i="23" s="1"/>
  <c r="EB4" i="23" s="1"/>
  <c r="EC4" i="23" s="1"/>
  <c r="ED4" i="23" s="1"/>
  <c r="EE4" i="23" s="1"/>
  <c r="EF4" i="23" s="1"/>
  <c r="EG4" i="23" s="1"/>
  <c r="EH4" i="23" s="1"/>
  <c r="EI4" i="23" s="1"/>
  <c r="EJ4" i="23" s="1"/>
  <c r="EK4" i="23" s="1"/>
  <c r="EL4" i="23" s="1"/>
  <c r="EM4" i="23" s="1"/>
  <c r="EN4" i="23" s="1"/>
  <c r="EO4" i="23" s="1"/>
  <c r="EP4" i="23" s="1"/>
  <c r="EQ4" i="23" s="1"/>
  <c r="ER4" i="23" s="1"/>
  <c r="ES4" i="23" s="1"/>
  <c r="ET4" i="23" s="1"/>
  <c r="EU4" i="23" s="1"/>
  <c r="EV4" i="23" s="1"/>
  <c r="EW4" i="23" s="1"/>
  <c r="EX4" i="23" s="1"/>
  <c r="EY4" i="23" s="1"/>
  <c r="EZ4" i="23" s="1"/>
  <c r="FA4" i="23" s="1"/>
  <c r="CT4" i="23"/>
  <c r="CU4" i="23" s="1"/>
  <c r="CV4" i="23" s="1"/>
  <c r="CW4" i="23" s="1"/>
  <c r="CX4" i="23" s="1"/>
  <c r="CY4" i="23" s="1"/>
  <c r="CZ4" i="23" s="1"/>
  <c r="DA4" i="23" s="1"/>
  <c r="DB4" i="23" s="1"/>
  <c r="DC4" i="23" s="1"/>
  <c r="DD4" i="23" s="1"/>
  <c r="DE4" i="23" s="1"/>
  <c r="DF4" i="23" s="1"/>
  <c r="DG4" i="23" s="1"/>
  <c r="DH4" i="23" s="1"/>
  <c r="DI4" i="23" s="1"/>
  <c r="DJ4" i="23" s="1"/>
  <c r="DK4" i="23" s="1"/>
  <c r="DL4" i="23" s="1"/>
  <c r="DM4" i="23" s="1"/>
  <c r="DN4" i="23" s="1"/>
  <c r="DO4" i="23" s="1"/>
  <c r="DP4" i="23" s="1"/>
  <c r="DQ4" i="23" s="1"/>
  <c r="DR4" i="23" s="1"/>
  <c r="DS4" i="23" s="1"/>
  <c r="DT4" i="23" s="1"/>
  <c r="DU4" i="23" s="1"/>
  <c r="DV4" i="23" s="1"/>
  <c r="BO4" i="23"/>
  <c r="BP4" i="23" s="1"/>
  <c r="BQ4" i="23" s="1"/>
  <c r="BR4" i="23" s="1"/>
  <c r="BS4" i="23" s="1"/>
  <c r="BT4" i="23" s="1"/>
  <c r="BU4" i="23" s="1"/>
  <c r="BV4" i="23" s="1"/>
  <c r="BW4" i="23" s="1"/>
  <c r="BX4" i="23" s="1"/>
  <c r="BY4" i="23" s="1"/>
  <c r="BZ4" i="23" s="1"/>
  <c r="CA4" i="23" s="1"/>
  <c r="CB4" i="23" s="1"/>
  <c r="CC4" i="23" s="1"/>
  <c r="CD4" i="23" s="1"/>
  <c r="CE4" i="23" s="1"/>
  <c r="CF4" i="23" s="1"/>
  <c r="CG4" i="23" s="1"/>
  <c r="CH4" i="23" s="1"/>
  <c r="CI4" i="23" s="1"/>
  <c r="CJ4" i="23" s="1"/>
  <c r="CK4" i="23" s="1"/>
  <c r="CL4" i="23" s="1"/>
  <c r="CM4" i="23" s="1"/>
  <c r="CN4" i="23" s="1"/>
  <c r="CO4" i="23" s="1"/>
  <c r="CP4" i="23" s="1"/>
  <c r="CQ4" i="23" s="1"/>
  <c r="CR4" i="23" s="1"/>
  <c r="AK4" i="23"/>
  <c r="AL4" i="23" s="1"/>
  <c r="AM4" i="23" s="1"/>
  <c r="AN4" i="23" s="1"/>
  <c r="AO4" i="23" s="1"/>
  <c r="AP4" i="23" s="1"/>
  <c r="AQ4" i="23" s="1"/>
  <c r="AR4" i="23" s="1"/>
  <c r="AS4" i="23" s="1"/>
  <c r="AT4" i="23" s="1"/>
  <c r="AU4" i="23" s="1"/>
  <c r="AV4" i="23" s="1"/>
  <c r="AW4" i="23" s="1"/>
  <c r="AX4" i="23" s="1"/>
  <c r="AY4" i="23" s="1"/>
  <c r="AZ4" i="23" s="1"/>
  <c r="BA4" i="23" s="1"/>
  <c r="BB4" i="23" s="1"/>
  <c r="BC4" i="23" s="1"/>
  <c r="BD4" i="23" s="1"/>
  <c r="BE4" i="23" s="1"/>
  <c r="BF4" i="23" s="1"/>
  <c r="BG4" i="23" s="1"/>
  <c r="BH4" i="23" s="1"/>
  <c r="BI4" i="23" s="1"/>
  <c r="BJ4" i="23" s="1"/>
  <c r="BK4" i="23" s="1"/>
  <c r="BL4" i="23" s="1"/>
  <c r="BM4" i="23" s="1"/>
  <c r="NF7" i="22"/>
  <c r="NF11" i="22" s="1"/>
  <c r="NE7" i="22"/>
  <c r="NE11" i="22" s="1"/>
  <c r="ND7" i="22"/>
  <c r="ND11" i="22" s="1"/>
  <c r="NC7" i="22"/>
  <c r="NC11" i="22" s="1"/>
  <c r="NB7" i="22"/>
  <c r="NB11" i="22" s="1"/>
  <c r="NA7" i="22"/>
  <c r="NA11" i="22" s="1"/>
  <c r="MZ7" i="22"/>
  <c r="MZ11" i="22" s="1"/>
  <c r="MY7" i="22"/>
  <c r="MY11" i="22" s="1"/>
  <c r="MX7" i="22"/>
  <c r="MX11" i="22" s="1"/>
  <c r="MW7" i="22"/>
  <c r="MW11" i="22" s="1"/>
  <c r="MV7" i="22"/>
  <c r="MV11" i="22" s="1"/>
  <c r="MU7" i="22"/>
  <c r="MU11" i="22" s="1"/>
  <c r="MT7" i="22"/>
  <c r="MT11" i="22" s="1"/>
  <c r="MS7" i="22"/>
  <c r="MS11" i="22" s="1"/>
  <c r="MR7" i="22"/>
  <c r="MR11" i="22" s="1"/>
  <c r="MQ7" i="22"/>
  <c r="MQ11" i="22" s="1"/>
  <c r="MP7" i="22"/>
  <c r="MP11" i="22" s="1"/>
  <c r="MO7" i="22"/>
  <c r="MO11" i="22" s="1"/>
  <c r="MN7" i="22"/>
  <c r="MN11" i="22" s="1"/>
  <c r="MM7" i="22"/>
  <c r="MM11" i="22" s="1"/>
  <c r="ML7" i="22"/>
  <c r="ML11" i="22" s="1"/>
  <c r="MK7" i="22"/>
  <c r="MK11" i="22" s="1"/>
  <c r="MJ7" i="22"/>
  <c r="MJ11" i="22" s="1"/>
  <c r="MI7" i="22"/>
  <c r="MI11" i="22" s="1"/>
  <c r="MH7" i="22"/>
  <c r="MH11" i="22" s="1"/>
  <c r="MG7" i="22"/>
  <c r="MG11" i="22" s="1"/>
  <c r="MF7" i="22"/>
  <c r="MF11" i="22" s="1"/>
  <c r="ME7" i="22"/>
  <c r="ME11" i="22" s="1"/>
  <c r="MD7" i="22"/>
  <c r="MD11" i="22" s="1"/>
  <c r="NF6" i="22"/>
  <c r="NF10" i="22" s="1"/>
  <c r="NE6" i="22"/>
  <c r="NE10" i="22" s="1"/>
  <c r="ND6" i="22"/>
  <c r="ND10" i="22" s="1"/>
  <c r="NC6" i="22"/>
  <c r="NC10" i="22" s="1"/>
  <c r="NB6" i="22"/>
  <c r="NB10" i="22" s="1"/>
  <c r="NA6" i="22"/>
  <c r="NA10" i="22" s="1"/>
  <c r="MZ6" i="22"/>
  <c r="MZ10" i="22" s="1"/>
  <c r="MY6" i="22"/>
  <c r="MY10" i="22" s="1"/>
  <c r="MX6" i="22"/>
  <c r="MX10" i="22" s="1"/>
  <c r="MW6" i="22"/>
  <c r="MW10" i="22" s="1"/>
  <c r="MV6" i="22"/>
  <c r="MV10" i="22" s="1"/>
  <c r="MU6" i="22"/>
  <c r="MU10" i="22" s="1"/>
  <c r="MT6" i="22"/>
  <c r="MT10" i="22" s="1"/>
  <c r="MS6" i="22"/>
  <c r="MS10" i="22" s="1"/>
  <c r="MR6" i="22"/>
  <c r="MR10" i="22" s="1"/>
  <c r="MQ6" i="22"/>
  <c r="MQ10" i="22" s="1"/>
  <c r="MP6" i="22"/>
  <c r="MP10" i="22" s="1"/>
  <c r="MO6" i="22"/>
  <c r="MO10" i="22" s="1"/>
  <c r="MN6" i="22"/>
  <c r="MN10" i="22" s="1"/>
  <c r="MM6" i="22"/>
  <c r="MM10" i="22" s="1"/>
  <c r="ML6" i="22"/>
  <c r="ML10" i="22" s="1"/>
  <c r="MK6" i="22"/>
  <c r="MK10" i="22" s="1"/>
  <c r="MJ6" i="22"/>
  <c r="MJ10" i="22" s="1"/>
  <c r="MI6" i="22"/>
  <c r="MI10" i="22" s="1"/>
  <c r="MH6" i="22"/>
  <c r="MH10" i="22" s="1"/>
  <c r="MG6" i="22"/>
  <c r="MG10" i="22" s="1"/>
  <c r="MF6" i="22"/>
  <c r="MF10" i="22" s="1"/>
  <c r="ME6" i="22"/>
  <c r="ME10" i="22" s="1"/>
  <c r="MD6" i="22"/>
  <c r="MD10" i="22" s="1"/>
  <c r="MC7" i="22"/>
  <c r="MC11" i="22" s="1"/>
  <c r="MC14" i="22" s="1"/>
  <c r="MB7" i="22"/>
  <c r="MB11" i="22" s="1"/>
  <c r="MB14" i="22" s="1"/>
  <c r="MA7" i="22"/>
  <c r="MA11" i="22" s="1"/>
  <c r="MA14" i="22" s="1"/>
  <c r="LZ7" i="22"/>
  <c r="LZ11" i="22" s="1"/>
  <c r="LZ14" i="22" s="1"/>
  <c r="LY7" i="22"/>
  <c r="LY11" i="22" s="1"/>
  <c r="LY14" i="22" s="1"/>
  <c r="LX7" i="22"/>
  <c r="LX11" i="22" s="1"/>
  <c r="LX14" i="22" s="1"/>
  <c r="LW7" i="22"/>
  <c r="LW11" i="22" s="1"/>
  <c r="LW14" i="22" s="1"/>
  <c r="LV7" i="22"/>
  <c r="LV11" i="22" s="1"/>
  <c r="LV14" i="22" s="1"/>
  <c r="LU7" i="22"/>
  <c r="LU11" i="22" s="1"/>
  <c r="LU14" i="22" s="1"/>
  <c r="LT7" i="22"/>
  <c r="LT11" i="22" s="1"/>
  <c r="LT14" i="22" s="1"/>
  <c r="LS7" i="22"/>
  <c r="LS11" i="22" s="1"/>
  <c r="LS14" i="22" s="1"/>
  <c r="LR7" i="22"/>
  <c r="LR11" i="22" s="1"/>
  <c r="LR14" i="22" s="1"/>
  <c r="LQ7" i="22"/>
  <c r="LQ11" i="22" s="1"/>
  <c r="LP7" i="22"/>
  <c r="LP11" i="22" s="1"/>
  <c r="LO7" i="22"/>
  <c r="LO11" i="22" s="1"/>
  <c r="LO14" i="22" s="1"/>
  <c r="LN7" i="22"/>
  <c r="LN11" i="22" s="1"/>
  <c r="LN14" i="22" s="1"/>
  <c r="LM7" i="22"/>
  <c r="LM11" i="22" s="1"/>
  <c r="LM14" i="22" s="1"/>
  <c r="LL7" i="22"/>
  <c r="LL11" i="22" s="1"/>
  <c r="LL14" i="22" s="1"/>
  <c r="LK7" i="22"/>
  <c r="LK11" i="22" s="1"/>
  <c r="LK14" i="22" s="1"/>
  <c r="LJ7" i="22"/>
  <c r="LJ11" i="22" s="1"/>
  <c r="LJ14" i="22" s="1"/>
  <c r="LI7" i="22"/>
  <c r="LI11" i="22" s="1"/>
  <c r="LH7" i="22"/>
  <c r="LH11" i="22" s="1"/>
  <c r="LG7" i="22"/>
  <c r="LG11" i="22" s="1"/>
  <c r="LG14" i="22" s="1"/>
  <c r="LF7" i="22"/>
  <c r="LF11" i="22" s="1"/>
  <c r="LF14" i="22" s="1"/>
  <c r="LE7" i="22"/>
  <c r="LE11" i="22" s="1"/>
  <c r="LE14" i="22" s="1"/>
  <c r="LD7" i="22"/>
  <c r="LD11" i="22" s="1"/>
  <c r="LD14" i="22" s="1"/>
  <c r="LC7" i="22"/>
  <c r="LC11" i="22" s="1"/>
  <c r="LC14" i="22" s="1"/>
  <c r="LB7" i="22"/>
  <c r="LB11" i="22" s="1"/>
  <c r="LB14" i="22" s="1"/>
  <c r="MC6" i="22"/>
  <c r="MC10" i="22" s="1"/>
  <c r="MC13" i="22" s="1"/>
  <c r="MB6" i="22"/>
  <c r="MB10" i="22" s="1"/>
  <c r="MB13" i="22" s="1"/>
  <c r="MA6" i="22"/>
  <c r="MA10" i="22" s="1"/>
  <c r="MA13" i="22" s="1"/>
  <c r="LZ6" i="22"/>
  <c r="LZ10" i="22" s="1"/>
  <c r="LZ13" i="22" s="1"/>
  <c r="LY6" i="22"/>
  <c r="LY10" i="22" s="1"/>
  <c r="LY13" i="22" s="1"/>
  <c r="LX6" i="22"/>
  <c r="LX10" i="22" s="1"/>
  <c r="LX13" i="22" s="1"/>
  <c r="LW6" i="22"/>
  <c r="LW10" i="22" s="1"/>
  <c r="LW13" i="22" s="1"/>
  <c r="LV6" i="22"/>
  <c r="LV10" i="22" s="1"/>
  <c r="LV13" i="22" s="1"/>
  <c r="LU6" i="22"/>
  <c r="LU10" i="22" s="1"/>
  <c r="LU13" i="22" s="1"/>
  <c r="LT6" i="22"/>
  <c r="LT10" i="22" s="1"/>
  <c r="LT13" i="22" s="1"/>
  <c r="LS6" i="22"/>
  <c r="LS10" i="22" s="1"/>
  <c r="LS13" i="22" s="1"/>
  <c r="LR6" i="22"/>
  <c r="LR10" i="22" s="1"/>
  <c r="LR13" i="22" s="1"/>
  <c r="LQ6" i="22"/>
  <c r="LQ10" i="22" s="1"/>
  <c r="LP6" i="22"/>
  <c r="LP10" i="22" s="1"/>
  <c r="LO6" i="22"/>
  <c r="LO10" i="22" s="1"/>
  <c r="LO13" i="22" s="1"/>
  <c r="LN6" i="22"/>
  <c r="LN10" i="22" s="1"/>
  <c r="LN13" i="22" s="1"/>
  <c r="LM6" i="22"/>
  <c r="LM10" i="22" s="1"/>
  <c r="LM13" i="22" s="1"/>
  <c r="LL6" i="22"/>
  <c r="LL10" i="22" s="1"/>
  <c r="LL13" i="22" s="1"/>
  <c r="LK6" i="22"/>
  <c r="LK10" i="22" s="1"/>
  <c r="LK13" i="22" s="1"/>
  <c r="LJ6" i="22"/>
  <c r="LJ10" i="22" s="1"/>
  <c r="LJ13" i="22" s="1"/>
  <c r="LI6" i="22"/>
  <c r="LI10" i="22" s="1"/>
  <c r="LH6" i="22"/>
  <c r="LH10" i="22" s="1"/>
  <c r="LG6" i="22"/>
  <c r="LG10" i="22" s="1"/>
  <c r="LG13" i="22" s="1"/>
  <c r="LF6" i="22"/>
  <c r="LF10" i="22" s="1"/>
  <c r="LF13" i="22" s="1"/>
  <c r="LE6" i="22"/>
  <c r="LE10" i="22" s="1"/>
  <c r="LE13" i="22" s="1"/>
  <c r="LD6" i="22"/>
  <c r="LD10" i="22" s="1"/>
  <c r="LC6" i="22"/>
  <c r="LC10" i="22" s="1"/>
  <c r="LB6" i="22"/>
  <c r="LA7" i="22"/>
  <c r="KZ7" i="22"/>
  <c r="KY7" i="22"/>
  <c r="LA6" i="22"/>
  <c r="KZ6" i="22"/>
  <c r="KY6" i="22"/>
  <c r="KX7" i="22"/>
  <c r="KW7" i="22"/>
  <c r="KV7" i="22"/>
  <c r="KX6" i="22"/>
  <c r="KW6" i="22"/>
  <c r="KV6" i="22"/>
  <c r="KU7" i="22"/>
  <c r="KU11" i="22" s="1"/>
  <c r="KU14" i="22" s="1"/>
  <c r="KT7" i="22"/>
  <c r="KT11" i="22" s="1"/>
  <c r="KT14" i="22" s="1"/>
  <c r="KS7" i="22"/>
  <c r="KS11" i="22" s="1"/>
  <c r="KS14" i="22" s="1"/>
  <c r="KR7" i="22"/>
  <c r="KR11" i="22" s="1"/>
  <c r="KR14" i="22" s="1"/>
  <c r="KQ7" i="22"/>
  <c r="KQ11" i="22" s="1"/>
  <c r="KQ14" i="22" s="1"/>
  <c r="KP7" i="22"/>
  <c r="KP11" i="22" s="1"/>
  <c r="KP14" i="22" s="1"/>
  <c r="KO7" i="22"/>
  <c r="KO11" i="22" s="1"/>
  <c r="KO14" i="22" s="1"/>
  <c r="KN7" i="22"/>
  <c r="KN11" i="22" s="1"/>
  <c r="KN14" i="22" s="1"/>
  <c r="KM7" i="22"/>
  <c r="KM11" i="22" s="1"/>
  <c r="KM14" i="22" s="1"/>
  <c r="KL7" i="22"/>
  <c r="KL11" i="22" s="1"/>
  <c r="KL14" i="22" s="1"/>
  <c r="KK7" i="22"/>
  <c r="KK11" i="22" s="1"/>
  <c r="KK14" i="22" s="1"/>
  <c r="KJ7" i="22"/>
  <c r="KJ11" i="22" s="1"/>
  <c r="KJ14" i="22" s="1"/>
  <c r="KI7" i="22"/>
  <c r="KI11" i="22" s="1"/>
  <c r="KI14" i="22" s="1"/>
  <c r="KH7" i="22"/>
  <c r="KH11" i="22" s="1"/>
  <c r="KH14" i="22" s="1"/>
  <c r="KG7" i="22"/>
  <c r="KG11" i="22" s="1"/>
  <c r="KG14" i="22" s="1"/>
  <c r="KF7" i="22"/>
  <c r="KF11" i="22" s="1"/>
  <c r="KF14" i="22" s="1"/>
  <c r="KE7" i="22"/>
  <c r="KE11" i="22" s="1"/>
  <c r="KE14" i="22" s="1"/>
  <c r="KD7" i="22"/>
  <c r="KD11" i="22" s="1"/>
  <c r="KD14" i="22" s="1"/>
  <c r="KC7" i="22"/>
  <c r="KC11" i="22" s="1"/>
  <c r="KC14" i="22" s="1"/>
  <c r="KB7" i="22"/>
  <c r="KB11" i="22" s="1"/>
  <c r="KB14" i="22" s="1"/>
  <c r="KA7" i="22"/>
  <c r="KA11" i="22" s="1"/>
  <c r="KA14" i="22" s="1"/>
  <c r="JZ7" i="22"/>
  <c r="JZ11" i="22" s="1"/>
  <c r="JZ14" i="22" s="1"/>
  <c r="JY7" i="22"/>
  <c r="JY11" i="22" s="1"/>
  <c r="JY14" i="22" s="1"/>
  <c r="JX7" i="22"/>
  <c r="JX11" i="22" s="1"/>
  <c r="JX14" i="22" s="1"/>
  <c r="JW7" i="22"/>
  <c r="JW11" i="22" s="1"/>
  <c r="JW14" i="22" s="1"/>
  <c r="JV7" i="22"/>
  <c r="JV11" i="22" s="1"/>
  <c r="JV14" i="22" s="1"/>
  <c r="JU7" i="22"/>
  <c r="JU11" i="22" s="1"/>
  <c r="JU14" i="22" s="1"/>
  <c r="JT7" i="22"/>
  <c r="JT11" i="22" s="1"/>
  <c r="KU6" i="22"/>
  <c r="KU10" i="22" s="1"/>
  <c r="KT6" i="22"/>
  <c r="KT10" i="22" s="1"/>
  <c r="KT13" i="22" s="1"/>
  <c r="KS6" i="22"/>
  <c r="KS10" i="22" s="1"/>
  <c r="KS13" i="22" s="1"/>
  <c r="KR6" i="22"/>
  <c r="KR10" i="22" s="1"/>
  <c r="KR13" i="22" s="1"/>
  <c r="KQ6" i="22"/>
  <c r="KQ10" i="22" s="1"/>
  <c r="KQ13" i="22" s="1"/>
  <c r="KP6" i="22"/>
  <c r="KP10" i="22" s="1"/>
  <c r="KP13" i="22" s="1"/>
  <c r="KO6" i="22"/>
  <c r="KO10" i="22" s="1"/>
  <c r="KO13" i="22" s="1"/>
  <c r="KN6" i="22"/>
  <c r="KN10" i="22" s="1"/>
  <c r="KN13" i="22" s="1"/>
  <c r="KM6" i="22"/>
  <c r="KM10" i="22" s="1"/>
  <c r="KM13" i="22" s="1"/>
  <c r="KL6" i="22"/>
  <c r="KL10" i="22" s="1"/>
  <c r="KL13" i="22" s="1"/>
  <c r="KK6" i="22"/>
  <c r="KK10" i="22" s="1"/>
  <c r="KK13" i="22" s="1"/>
  <c r="KJ6" i="22"/>
  <c r="KJ10" i="22" s="1"/>
  <c r="KJ13" i="22" s="1"/>
  <c r="KI6" i="22"/>
  <c r="KI10" i="22" s="1"/>
  <c r="KI13" i="22" s="1"/>
  <c r="KH6" i="22"/>
  <c r="KH10" i="22" s="1"/>
  <c r="KH13" i="22" s="1"/>
  <c r="KG6" i="22"/>
  <c r="KG10" i="22" s="1"/>
  <c r="KG13" i="22" s="1"/>
  <c r="KF6" i="22"/>
  <c r="KF10" i="22" s="1"/>
  <c r="KF13" i="22" s="1"/>
  <c r="KE6" i="22"/>
  <c r="KE10" i="22" s="1"/>
  <c r="KE13" i="22" s="1"/>
  <c r="KD6" i="22"/>
  <c r="KD10" i="22" s="1"/>
  <c r="KD13" i="22" s="1"/>
  <c r="KC6" i="22"/>
  <c r="KC10" i="22" s="1"/>
  <c r="KC13" i="22" s="1"/>
  <c r="KB6" i="22"/>
  <c r="KB10" i="22" s="1"/>
  <c r="KB13" i="22" s="1"/>
  <c r="KA6" i="22"/>
  <c r="KA10" i="22" s="1"/>
  <c r="KA13" i="22" s="1"/>
  <c r="JZ6" i="22"/>
  <c r="JZ10" i="22" s="1"/>
  <c r="JZ13" i="22" s="1"/>
  <c r="JY6" i="22"/>
  <c r="JY10" i="22" s="1"/>
  <c r="JY13" i="22" s="1"/>
  <c r="JX6" i="22"/>
  <c r="JX10" i="22" s="1"/>
  <c r="JX13" i="22" s="1"/>
  <c r="JW6" i="22"/>
  <c r="JW10" i="22" s="1"/>
  <c r="JW13" i="22" s="1"/>
  <c r="JV6" i="22"/>
  <c r="JV10" i="22" s="1"/>
  <c r="JV13" i="22" s="1"/>
  <c r="JU6" i="22"/>
  <c r="JU10" i="22" s="1"/>
  <c r="JU13" i="22" s="1"/>
  <c r="JT6" i="22"/>
  <c r="JT10" i="22" s="1"/>
  <c r="JS7" i="22"/>
  <c r="JS11" i="22" s="1"/>
  <c r="JR7" i="22"/>
  <c r="JR11" i="22" s="1"/>
  <c r="JQ7" i="22"/>
  <c r="JQ11" i="22" s="1"/>
  <c r="JQ14" i="22" s="1"/>
  <c r="JP7" i="22"/>
  <c r="JP11" i="22" s="1"/>
  <c r="JP14" i="22" s="1"/>
  <c r="JO7" i="22"/>
  <c r="JO11" i="22" s="1"/>
  <c r="JN7" i="22"/>
  <c r="JN11" i="22" s="1"/>
  <c r="JM7" i="22"/>
  <c r="JM11" i="22" s="1"/>
  <c r="JL7" i="22"/>
  <c r="JL11" i="22" s="1"/>
  <c r="JK7" i="22"/>
  <c r="JK11" i="22" s="1"/>
  <c r="JJ7" i="22"/>
  <c r="JJ11" i="22" s="1"/>
  <c r="JI7" i="22"/>
  <c r="JI11" i="22" s="1"/>
  <c r="JH7" i="22"/>
  <c r="JH11" i="22" s="1"/>
  <c r="JG7" i="22"/>
  <c r="JG11" i="22" s="1"/>
  <c r="JF7" i="22"/>
  <c r="JF11" i="22" s="1"/>
  <c r="JE7" i="22"/>
  <c r="JE11" i="22" s="1"/>
  <c r="JD7" i="22"/>
  <c r="JD11" i="22" s="1"/>
  <c r="JC7" i="22"/>
  <c r="JC11" i="22" s="1"/>
  <c r="JB7" i="22"/>
  <c r="JB11" i="22" s="1"/>
  <c r="JA7" i="22"/>
  <c r="JA11" i="22" s="1"/>
  <c r="IZ7" i="22"/>
  <c r="IZ11" i="22" s="1"/>
  <c r="IY7" i="22"/>
  <c r="IY11" i="22" s="1"/>
  <c r="IX7" i="22"/>
  <c r="IX11" i="22" s="1"/>
  <c r="IW7" i="22"/>
  <c r="IW11" i="22" s="1"/>
  <c r="IV7" i="22"/>
  <c r="IV11" i="22" s="1"/>
  <c r="IU7" i="22"/>
  <c r="IU11" i="22" s="1"/>
  <c r="IT7" i="22"/>
  <c r="IT11" i="22" s="1"/>
  <c r="IS7" i="22"/>
  <c r="IS11" i="22" s="1"/>
  <c r="IR7" i="22"/>
  <c r="IR11" i="22" s="1"/>
  <c r="IQ7" i="22"/>
  <c r="IQ11" i="22" s="1"/>
  <c r="IP7" i="22"/>
  <c r="IP11" i="22" s="1"/>
  <c r="JS6" i="22"/>
  <c r="JS10" i="22" s="1"/>
  <c r="JR6" i="22"/>
  <c r="JR10" i="22" s="1"/>
  <c r="JQ6" i="22"/>
  <c r="JQ10" i="22" s="1"/>
  <c r="JQ13" i="22" s="1"/>
  <c r="JP6" i="22"/>
  <c r="JP10" i="22" s="1"/>
  <c r="JP13" i="22" s="1"/>
  <c r="JO6" i="22"/>
  <c r="JO10" i="22" s="1"/>
  <c r="JN6" i="22"/>
  <c r="JN10" i="22" s="1"/>
  <c r="JM6" i="22"/>
  <c r="JM10" i="22" s="1"/>
  <c r="JL6" i="22"/>
  <c r="JL10" i="22" s="1"/>
  <c r="JK6" i="22"/>
  <c r="JK10" i="22" s="1"/>
  <c r="JJ6" i="22"/>
  <c r="JJ10" i="22" s="1"/>
  <c r="JI6" i="22"/>
  <c r="JI10" i="22" s="1"/>
  <c r="JH6" i="22"/>
  <c r="JH10" i="22" s="1"/>
  <c r="JG6" i="22"/>
  <c r="JG10" i="22" s="1"/>
  <c r="JF6" i="22"/>
  <c r="JF10" i="22" s="1"/>
  <c r="JE6" i="22"/>
  <c r="JE10" i="22" s="1"/>
  <c r="JD6" i="22"/>
  <c r="JD10" i="22" s="1"/>
  <c r="JC6" i="22"/>
  <c r="JC10" i="22" s="1"/>
  <c r="JB6" i="22"/>
  <c r="JB10" i="22" s="1"/>
  <c r="JA6" i="22"/>
  <c r="JA10" i="22" s="1"/>
  <c r="IZ6" i="22"/>
  <c r="IZ10" i="22" s="1"/>
  <c r="IY6" i="22"/>
  <c r="IY10" i="22" s="1"/>
  <c r="IX6" i="22"/>
  <c r="IX10" i="22" s="1"/>
  <c r="IW6" i="22"/>
  <c r="IW10" i="22" s="1"/>
  <c r="IV6" i="22"/>
  <c r="IV10" i="22" s="1"/>
  <c r="IU6" i="22"/>
  <c r="IU10" i="22" s="1"/>
  <c r="IT6" i="22"/>
  <c r="IT10" i="22" s="1"/>
  <c r="IS6" i="22"/>
  <c r="IS10" i="22" s="1"/>
  <c r="IR6" i="22"/>
  <c r="IR10" i="22" s="1"/>
  <c r="IQ6" i="22"/>
  <c r="IQ10" i="22" s="1"/>
  <c r="IP6" i="22"/>
  <c r="IP10" i="22" s="1"/>
  <c r="IO7" i="22"/>
  <c r="IO11" i="22" s="1"/>
  <c r="IN7" i="22"/>
  <c r="IN11" i="22" s="1"/>
  <c r="IM7" i="22"/>
  <c r="IM11" i="22" s="1"/>
  <c r="IL7" i="22"/>
  <c r="IL11" i="22" s="1"/>
  <c r="IK7" i="22"/>
  <c r="IK11" i="22" s="1"/>
  <c r="IJ7" i="22"/>
  <c r="IJ11" i="22" s="1"/>
  <c r="II7" i="22"/>
  <c r="II11" i="22" s="1"/>
  <c r="IH7" i="22"/>
  <c r="IH11" i="22" s="1"/>
  <c r="IG7" i="22"/>
  <c r="IG11" i="22" s="1"/>
  <c r="IF7" i="22"/>
  <c r="IF11" i="22" s="1"/>
  <c r="IE7" i="22"/>
  <c r="IE11" i="22" s="1"/>
  <c r="ID7" i="22"/>
  <c r="ID11" i="22" s="1"/>
  <c r="IC7" i="22"/>
  <c r="IC11" i="22" s="1"/>
  <c r="IB7" i="22"/>
  <c r="IB11" i="22" s="1"/>
  <c r="IA7" i="22"/>
  <c r="IA11" i="22" s="1"/>
  <c r="HZ7" i="22"/>
  <c r="HZ11" i="22" s="1"/>
  <c r="HY7" i="22"/>
  <c r="HY11" i="22" s="1"/>
  <c r="HX7" i="22"/>
  <c r="HX11" i="22" s="1"/>
  <c r="HW7" i="22"/>
  <c r="HW11" i="22" s="1"/>
  <c r="HV7" i="22"/>
  <c r="HV11" i="22" s="1"/>
  <c r="HU7" i="22"/>
  <c r="HU11" i="22" s="1"/>
  <c r="HT7" i="22"/>
  <c r="HT11" i="22" s="1"/>
  <c r="HS7" i="22"/>
  <c r="HS11" i="22" s="1"/>
  <c r="HR7" i="22"/>
  <c r="HR11" i="22" s="1"/>
  <c r="HQ7" i="22"/>
  <c r="HQ11" i="22" s="1"/>
  <c r="HP7" i="22"/>
  <c r="HP11" i="22" s="1"/>
  <c r="HO7" i="22"/>
  <c r="HO11" i="22" s="1"/>
  <c r="HN7" i="22"/>
  <c r="HN11" i="22" s="1"/>
  <c r="HM7" i="22"/>
  <c r="HM11" i="22" s="1"/>
  <c r="HL7" i="22"/>
  <c r="HL11" i="22" s="1"/>
  <c r="IO6" i="22"/>
  <c r="IO10" i="22" s="1"/>
  <c r="IN6" i="22"/>
  <c r="IN10" i="22" s="1"/>
  <c r="IM6" i="22"/>
  <c r="IM10" i="22" s="1"/>
  <c r="IL6" i="22"/>
  <c r="IL10" i="22" s="1"/>
  <c r="IK6" i="22"/>
  <c r="IK10" i="22" s="1"/>
  <c r="IJ6" i="22"/>
  <c r="IJ10" i="22" s="1"/>
  <c r="II6" i="22"/>
  <c r="II10" i="22" s="1"/>
  <c r="IH6" i="22"/>
  <c r="IH10" i="22" s="1"/>
  <c r="IG6" i="22"/>
  <c r="IG10" i="22" s="1"/>
  <c r="IF6" i="22"/>
  <c r="IF10" i="22" s="1"/>
  <c r="IE6" i="22"/>
  <c r="IE10" i="22" s="1"/>
  <c r="ID6" i="22"/>
  <c r="ID10" i="22" s="1"/>
  <c r="IC6" i="22"/>
  <c r="IC10" i="22" s="1"/>
  <c r="IB6" i="22"/>
  <c r="IB10" i="22" s="1"/>
  <c r="IA6" i="22"/>
  <c r="IA10" i="22" s="1"/>
  <c r="HZ6" i="22"/>
  <c r="HZ10" i="22" s="1"/>
  <c r="HY6" i="22"/>
  <c r="HY10" i="22" s="1"/>
  <c r="HX6" i="22"/>
  <c r="HX10" i="22" s="1"/>
  <c r="HW6" i="22"/>
  <c r="HW10" i="22" s="1"/>
  <c r="HV6" i="22"/>
  <c r="HV10" i="22" s="1"/>
  <c r="HU6" i="22"/>
  <c r="HU10" i="22" s="1"/>
  <c r="HT6" i="22"/>
  <c r="HT10" i="22" s="1"/>
  <c r="HS6" i="22"/>
  <c r="HS10" i="22" s="1"/>
  <c r="HR6" i="22"/>
  <c r="HR10" i="22" s="1"/>
  <c r="HQ6" i="22"/>
  <c r="HQ10" i="22" s="1"/>
  <c r="HP6" i="22"/>
  <c r="HP10" i="22" s="1"/>
  <c r="HO6" i="22"/>
  <c r="HO10" i="22" s="1"/>
  <c r="HN6" i="22"/>
  <c r="HN10" i="22" s="1"/>
  <c r="HM6" i="22"/>
  <c r="HM10" i="22" s="1"/>
  <c r="HL6" i="22"/>
  <c r="HL10" i="22" s="1"/>
  <c r="HK7" i="22"/>
  <c r="HK11" i="22" s="1"/>
  <c r="HK6" i="22"/>
  <c r="HK10" i="22" s="1"/>
  <c r="HJ7" i="22"/>
  <c r="HJ11" i="22" s="1"/>
  <c r="HJ14" i="22" s="1"/>
  <c r="HI7" i="22"/>
  <c r="HI11" i="22" s="1"/>
  <c r="HI14" i="22" s="1"/>
  <c r="HH7" i="22"/>
  <c r="HH11" i="22" s="1"/>
  <c r="HH14" i="22" s="1"/>
  <c r="HG7" i="22"/>
  <c r="HG11" i="22" s="1"/>
  <c r="HG14" i="22" s="1"/>
  <c r="HF7" i="22"/>
  <c r="HF11" i="22" s="1"/>
  <c r="HF14" i="22" s="1"/>
  <c r="HE7" i="22"/>
  <c r="HE11" i="22" s="1"/>
  <c r="HE14" i="22" s="1"/>
  <c r="HD7" i="22"/>
  <c r="HD11" i="22" s="1"/>
  <c r="HD14" i="22" s="1"/>
  <c r="HC7" i="22"/>
  <c r="HC11" i="22" s="1"/>
  <c r="HC14" i="22" s="1"/>
  <c r="HB7" i="22"/>
  <c r="HB11" i="22" s="1"/>
  <c r="HB14" i="22" s="1"/>
  <c r="HA7" i="22"/>
  <c r="HA11" i="22" s="1"/>
  <c r="HA14" i="22" s="1"/>
  <c r="GZ7" i="22"/>
  <c r="GZ11" i="22" s="1"/>
  <c r="GZ14" i="22" s="1"/>
  <c r="GY7" i="22"/>
  <c r="GY11" i="22" s="1"/>
  <c r="GY14" i="22" s="1"/>
  <c r="GX7" i="22"/>
  <c r="GX11" i="22" s="1"/>
  <c r="GX14" i="22" s="1"/>
  <c r="GW7" i="22"/>
  <c r="GW11" i="22" s="1"/>
  <c r="GW14" i="22" s="1"/>
  <c r="GV7" i="22"/>
  <c r="GV11" i="22" s="1"/>
  <c r="GV14" i="22" s="1"/>
  <c r="GU7" i="22"/>
  <c r="GU11" i="22" s="1"/>
  <c r="GU14" i="22" s="1"/>
  <c r="GT7" i="22"/>
  <c r="GT11" i="22" s="1"/>
  <c r="GT14" i="22" s="1"/>
  <c r="GS7" i="22"/>
  <c r="GS11" i="22" s="1"/>
  <c r="GS14" i="22" s="1"/>
  <c r="GR7" i="22"/>
  <c r="GR11" i="22" s="1"/>
  <c r="GR14" i="22" s="1"/>
  <c r="GQ7" i="22"/>
  <c r="GQ11" i="22" s="1"/>
  <c r="GQ14" i="22" s="1"/>
  <c r="GP7" i="22"/>
  <c r="GP11" i="22" s="1"/>
  <c r="GP14" i="22" s="1"/>
  <c r="GO7" i="22"/>
  <c r="GO11" i="22" s="1"/>
  <c r="GO14" i="22" s="1"/>
  <c r="GN7" i="22"/>
  <c r="GN11" i="22" s="1"/>
  <c r="GN14" i="22" s="1"/>
  <c r="GM7" i="22"/>
  <c r="GM11" i="22" s="1"/>
  <c r="GM14" i="22" s="1"/>
  <c r="GL7" i="22"/>
  <c r="GL11" i="22" s="1"/>
  <c r="GL14" i="22" s="1"/>
  <c r="GK7" i="22"/>
  <c r="GK11" i="22" s="1"/>
  <c r="GK14" i="22" s="1"/>
  <c r="GJ7" i="22"/>
  <c r="GJ11" i="22" s="1"/>
  <c r="GJ14" i="22" s="1"/>
  <c r="GI7" i="22"/>
  <c r="GI11" i="22" s="1"/>
  <c r="GI14" i="22" s="1"/>
  <c r="GH7" i="22"/>
  <c r="GH11" i="22" s="1"/>
  <c r="GH14" i="22" s="1"/>
  <c r="HJ6" i="22"/>
  <c r="HJ10" i="22" s="1"/>
  <c r="HJ13" i="22" s="1"/>
  <c r="HI6" i="22"/>
  <c r="HI10" i="22" s="1"/>
  <c r="HI13" i="22" s="1"/>
  <c r="HH6" i="22"/>
  <c r="HH10" i="22" s="1"/>
  <c r="HH13" i="22" s="1"/>
  <c r="HG6" i="22"/>
  <c r="HG10" i="22" s="1"/>
  <c r="HG13" i="22" s="1"/>
  <c r="HF6" i="22"/>
  <c r="HF10" i="22" s="1"/>
  <c r="HF13" i="22" s="1"/>
  <c r="HE6" i="22"/>
  <c r="HE10" i="22" s="1"/>
  <c r="HE13" i="22" s="1"/>
  <c r="HD6" i="22"/>
  <c r="HD10" i="22" s="1"/>
  <c r="HD13" i="22" s="1"/>
  <c r="HC6" i="22"/>
  <c r="HC10" i="22" s="1"/>
  <c r="HC13" i="22" s="1"/>
  <c r="HB6" i="22"/>
  <c r="HB10" i="22" s="1"/>
  <c r="HB13" i="22" s="1"/>
  <c r="HA6" i="22"/>
  <c r="HA10" i="22" s="1"/>
  <c r="HA13" i="22" s="1"/>
  <c r="GZ6" i="22"/>
  <c r="GZ10" i="22" s="1"/>
  <c r="GZ13" i="22" s="1"/>
  <c r="GY6" i="22"/>
  <c r="GY10" i="22" s="1"/>
  <c r="GY13" i="22" s="1"/>
  <c r="GX6" i="22"/>
  <c r="GX10" i="22" s="1"/>
  <c r="GX13" i="22" s="1"/>
  <c r="GW6" i="22"/>
  <c r="GW10" i="22" s="1"/>
  <c r="GW13" i="22" s="1"/>
  <c r="GV6" i="22"/>
  <c r="GV10" i="22" s="1"/>
  <c r="GV13" i="22" s="1"/>
  <c r="GU6" i="22"/>
  <c r="GU10" i="22" s="1"/>
  <c r="GU13" i="22" s="1"/>
  <c r="GT6" i="22"/>
  <c r="GT10" i="22" s="1"/>
  <c r="GT13" i="22" s="1"/>
  <c r="GS6" i="22"/>
  <c r="GS10" i="22" s="1"/>
  <c r="GS13" i="22" s="1"/>
  <c r="GR6" i="22"/>
  <c r="GR10" i="22" s="1"/>
  <c r="GR13" i="22" s="1"/>
  <c r="GQ6" i="22"/>
  <c r="GQ10" i="22" s="1"/>
  <c r="GQ13" i="22" s="1"/>
  <c r="GP6" i="22"/>
  <c r="GP10" i="22" s="1"/>
  <c r="GP13" i="22" s="1"/>
  <c r="GO6" i="22"/>
  <c r="GO10" i="22" s="1"/>
  <c r="GO13" i="22" s="1"/>
  <c r="GN6" i="22"/>
  <c r="GN10" i="22" s="1"/>
  <c r="GN13" i="22" s="1"/>
  <c r="GM6" i="22"/>
  <c r="GM10" i="22" s="1"/>
  <c r="GM13" i="22" s="1"/>
  <c r="GL6" i="22"/>
  <c r="GL10" i="22" s="1"/>
  <c r="GL13" i="22" s="1"/>
  <c r="GK6" i="22"/>
  <c r="GK10" i="22" s="1"/>
  <c r="GK13" i="22" s="1"/>
  <c r="GJ6" i="22"/>
  <c r="GJ10" i="22" s="1"/>
  <c r="GJ13" i="22" s="1"/>
  <c r="GI6" i="22"/>
  <c r="GI10" i="22" s="1"/>
  <c r="GI13" i="22" s="1"/>
  <c r="GH6" i="22"/>
  <c r="GH10" i="22" s="1"/>
  <c r="GH13" i="22" s="1"/>
  <c r="GG7" i="22"/>
  <c r="GG11" i="22" s="1"/>
  <c r="GG6" i="22"/>
  <c r="GG10" i="22" s="1"/>
  <c r="GF7" i="22"/>
  <c r="GF11" i="22" s="1"/>
  <c r="GE7" i="22"/>
  <c r="GE11" i="22" s="1"/>
  <c r="GD7" i="22"/>
  <c r="GD11" i="22" s="1"/>
  <c r="GC7" i="22"/>
  <c r="GC11" i="22" s="1"/>
  <c r="GB7" i="22"/>
  <c r="GB11" i="22" s="1"/>
  <c r="GA7" i="22"/>
  <c r="GA11" i="22" s="1"/>
  <c r="FZ7" i="22"/>
  <c r="FZ11" i="22" s="1"/>
  <c r="FY7" i="22"/>
  <c r="FY11" i="22" s="1"/>
  <c r="FX7" i="22"/>
  <c r="FX11" i="22" s="1"/>
  <c r="FW7" i="22"/>
  <c r="FW11" i="22" s="1"/>
  <c r="FV7" i="22"/>
  <c r="FV11" i="22" s="1"/>
  <c r="FU7" i="22"/>
  <c r="FU11" i="22" s="1"/>
  <c r="FT7" i="22"/>
  <c r="FT11" i="22" s="1"/>
  <c r="FS7" i="22"/>
  <c r="FS11" i="22" s="1"/>
  <c r="FR7" i="22"/>
  <c r="FR11" i="22" s="1"/>
  <c r="FQ7" i="22"/>
  <c r="FQ11" i="22" s="1"/>
  <c r="GF6" i="22"/>
  <c r="GF10" i="22" s="1"/>
  <c r="GE6" i="22"/>
  <c r="GE10" i="22" s="1"/>
  <c r="GD6" i="22"/>
  <c r="GD10" i="22" s="1"/>
  <c r="GC6" i="22"/>
  <c r="GC10" i="22" s="1"/>
  <c r="GB6" i="22"/>
  <c r="GB10" i="22" s="1"/>
  <c r="GA6" i="22"/>
  <c r="GA10" i="22" s="1"/>
  <c r="FZ6" i="22"/>
  <c r="FZ10" i="22" s="1"/>
  <c r="FY6" i="22"/>
  <c r="FY10" i="22" s="1"/>
  <c r="FX6" i="22"/>
  <c r="FX10" i="22" s="1"/>
  <c r="FW6" i="22"/>
  <c r="FW10" i="22" s="1"/>
  <c r="FV6" i="22"/>
  <c r="FV10" i="22" s="1"/>
  <c r="FU6" i="22"/>
  <c r="FU10" i="22" s="1"/>
  <c r="FT6" i="22"/>
  <c r="FT10" i="22" s="1"/>
  <c r="FS6" i="22"/>
  <c r="FS10" i="22" s="1"/>
  <c r="FR6" i="22"/>
  <c r="FR10" i="22" s="1"/>
  <c r="FQ6" i="22"/>
  <c r="FQ10" i="22" s="1"/>
  <c r="FP7" i="22"/>
  <c r="FO7" i="22"/>
  <c r="FN7" i="22"/>
  <c r="FP6" i="22"/>
  <c r="FO6" i="22"/>
  <c r="FM7" i="22"/>
  <c r="FM11" i="22" s="1"/>
  <c r="FL7" i="22"/>
  <c r="FL11" i="22" s="1"/>
  <c r="FK7" i="22"/>
  <c r="FK11" i="22" s="1"/>
  <c r="FJ7" i="22"/>
  <c r="FJ11" i="22" s="1"/>
  <c r="FI7" i="22"/>
  <c r="FI11" i="22" s="1"/>
  <c r="FH7" i="22"/>
  <c r="FH11" i="22" s="1"/>
  <c r="FG7" i="22"/>
  <c r="FF7" i="22"/>
  <c r="FF11" i="22" s="1"/>
  <c r="FE7" i="22"/>
  <c r="FE11" i="22" s="1"/>
  <c r="FD7" i="22"/>
  <c r="FD11" i="22" s="1"/>
  <c r="FC7" i="22"/>
  <c r="FC11" i="22" s="1"/>
  <c r="FM6" i="22"/>
  <c r="FM10" i="22" s="1"/>
  <c r="FL6" i="22"/>
  <c r="FL10" i="22" s="1"/>
  <c r="FK6" i="22"/>
  <c r="FK10" i="22" s="1"/>
  <c r="FJ6" i="22"/>
  <c r="FJ10" i="22" s="1"/>
  <c r="FI6" i="22"/>
  <c r="FI10" i="22" s="1"/>
  <c r="FH6" i="22"/>
  <c r="FH10" i="22" s="1"/>
  <c r="FG6" i="22"/>
  <c r="FG10" i="22" s="1"/>
  <c r="FF6" i="22"/>
  <c r="FF10" i="22" s="1"/>
  <c r="FE6" i="22"/>
  <c r="FE10" i="22" s="1"/>
  <c r="FD6" i="22"/>
  <c r="FD10" i="22" s="1"/>
  <c r="FC6" i="22"/>
  <c r="FC10" i="22" s="1"/>
  <c r="FB7" i="22"/>
  <c r="FB11" i="22" s="1"/>
  <c r="FB6" i="22"/>
  <c r="FB10" i="22" s="1"/>
  <c r="FA7" i="22"/>
  <c r="FA11" i="22" s="1"/>
  <c r="EZ7" i="22"/>
  <c r="EZ11" i="22" s="1"/>
  <c r="EY7" i="22"/>
  <c r="EY11" i="22" s="1"/>
  <c r="EX7" i="22"/>
  <c r="EX11" i="22" s="1"/>
  <c r="EW7" i="22"/>
  <c r="EW11" i="22" s="1"/>
  <c r="EV7" i="22"/>
  <c r="EV11" i="22" s="1"/>
  <c r="EU7" i="22"/>
  <c r="EU11" i="22" s="1"/>
  <c r="ET7" i="22"/>
  <c r="ET11" i="22" s="1"/>
  <c r="ES7" i="22"/>
  <c r="ES11" i="22" s="1"/>
  <c r="ER7" i="22"/>
  <c r="ER11" i="22" s="1"/>
  <c r="EQ7" i="22"/>
  <c r="EQ11" i="22" s="1"/>
  <c r="EP7" i="22"/>
  <c r="EP11" i="22" s="1"/>
  <c r="EO7" i="22"/>
  <c r="EO11" i="22" s="1"/>
  <c r="EN7" i="22"/>
  <c r="EN11" i="22" s="1"/>
  <c r="EM7" i="22"/>
  <c r="EM11" i="22" s="1"/>
  <c r="EL7" i="22"/>
  <c r="EL11" i="22" s="1"/>
  <c r="EK7" i="22"/>
  <c r="EK11" i="22" s="1"/>
  <c r="EJ7" i="22"/>
  <c r="EJ11" i="22" s="1"/>
  <c r="EI7" i="22"/>
  <c r="EI11" i="22" s="1"/>
  <c r="EH7" i="22"/>
  <c r="EH11" i="22" s="1"/>
  <c r="EG7" i="22"/>
  <c r="EG11" i="22" s="1"/>
  <c r="EF7" i="22"/>
  <c r="EF11" i="22" s="1"/>
  <c r="EE7" i="22"/>
  <c r="EE11" i="22" s="1"/>
  <c r="ED7" i="22"/>
  <c r="ED11" i="22" s="1"/>
  <c r="EC7" i="22"/>
  <c r="EC11" i="22" s="1"/>
  <c r="EB7" i="22"/>
  <c r="EB11" i="22" s="1"/>
  <c r="EA7" i="22"/>
  <c r="EA11" i="22" s="1"/>
  <c r="DZ7" i="22"/>
  <c r="DZ11" i="22" s="1"/>
  <c r="DY7" i="22"/>
  <c r="DY11" i="22" s="1"/>
  <c r="DX7" i="22"/>
  <c r="DX11" i="22" s="1"/>
  <c r="FA6" i="22"/>
  <c r="FA10" i="22" s="1"/>
  <c r="EZ6" i="22"/>
  <c r="EZ10" i="22" s="1"/>
  <c r="EY6" i="22"/>
  <c r="EY10" i="22" s="1"/>
  <c r="EX6" i="22"/>
  <c r="EX10" i="22" s="1"/>
  <c r="EW6" i="22"/>
  <c r="EW10" i="22" s="1"/>
  <c r="EV6" i="22"/>
  <c r="EV10" i="22" s="1"/>
  <c r="EU6" i="22"/>
  <c r="EU10" i="22" s="1"/>
  <c r="ET6" i="22"/>
  <c r="ET10" i="22" s="1"/>
  <c r="ES6" i="22"/>
  <c r="ES10" i="22" s="1"/>
  <c r="ER6" i="22"/>
  <c r="ER10" i="22" s="1"/>
  <c r="EQ6" i="22"/>
  <c r="EQ10" i="22" s="1"/>
  <c r="EP6" i="22"/>
  <c r="EP10" i="22" s="1"/>
  <c r="EO6" i="22"/>
  <c r="EO10" i="22" s="1"/>
  <c r="EN6" i="22"/>
  <c r="EN10" i="22" s="1"/>
  <c r="EM6" i="22"/>
  <c r="EM10" i="22" s="1"/>
  <c r="EL6" i="22"/>
  <c r="EL10" i="22" s="1"/>
  <c r="EK6" i="22"/>
  <c r="EK10" i="22" s="1"/>
  <c r="EJ6" i="22"/>
  <c r="EJ10" i="22" s="1"/>
  <c r="EI6" i="22"/>
  <c r="EI10" i="22" s="1"/>
  <c r="EH6" i="22"/>
  <c r="EH10" i="22" s="1"/>
  <c r="EG6" i="22"/>
  <c r="EG10" i="22" s="1"/>
  <c r="EF6" i="22"/>
  <c r="EF10" i="22" s="1"/>
  <c r="EE6" i="22"/>
  <c r="EE10" i="22" s="1"/>
  <c r="ED6" i="22"/>
  <c r="ED10" i="22" s="1"/>
  <c r="EC6" i="22"/>
  <c r="EC10" i="22" s="1"/>
  <c r="EB6" i="22"/>
  <c r="EB10" i="22" s="1"/>
  <c r="EA6" i="22"/>
  <c r="EA10" i="22" s="1"/>
  <c r="DZ6" i="22"/>
  <c r="DZ10" i="22" s="1"/>
  <c r="DY6" i="22"/>
  <c r="DY10" i="22" s="1"/>
  <c r="DX6" i="22"/>
  <c r="DX10" i="22" s="1"/>
  <c r="DW7" i="22"/>
  <c r="DW11" i="22" s="1"/>
  <c r="DW6" i="22"/>
  <c r="DW10" i="22" s="1"/>
  <c r="DV7" i="22"/>
  <c r="DV11" i="22" s="1"/>
  <c r="DU7" i="22"/>
  <c r="DU11" i="22" s="1"/>
  <c r="DT7" i="22"/>
  <c r="DT11" i="22" s="1"/>
  <c r="DS7" i="22"/>
  <c r="DS11" i="22" s="1"/>
  <c r="DR7" i="22"/>
  <c r="DR11" i="22" s="1"/>
  <c r="DQ7" i="22"/>
  <c r="DQ11" i="22" s="1"/>
  <c r="DP7" i="22"/>
  <c r="DP11" i="22" s="1"/>
  <c r="DO7" i="22"/>
  <c r="DO11" i="22" s="1"/>
  <c r="DN7" i="22"/>
  <c r="DN11" i="22" s="1"/>
  <c r="DM7" i="22"/>
  <c r="DM11" i="22" s="1"/>
  <c r="DL7" i="22"/>
  <c r="DL11" i="22" s="1"/>
  <c r="DK7" i="22"/>
  <c r="DK11" i="22" s="1"/>
  <c r="DJ7" i="22"/>
  <c r="DJ11" i="22" s="1"/>
  <c r="DI7" i="22"/>
  <c r="DI11" i="22" s="1"/>
  <c r="DH7" i="22"/>
  <c r="DH11" i="22" s="1"/>
  <c r="DG7" i="22"/>
  <c r="DG11" i="22" s="1"/>
  <c r="DF7" i="22"/>
  <c r="DF11" i="22" s="1"/>
  <c r="DE7" i="22"/>
  <c r="DE11" i="22" s="1"/>
  <c r="DD7" i="22"/>
  <c r="DD11" i="22" s="1"/>
  <c r="DC7" i="22"/>
  <c r="DC11" i="22" s="1"/>
  <c r="DB7" i="22"/>
  <c r="DB11" i="22" s="1"/>
  <c r="DA7" i="22"/>
  <c r="DA11" i="22" s="1"/>
  <c r="CZ7" i="22"/>
  <c r="CZ11" i="22" s="1"/>
  <c r="CY7" i="22"/>
  <c r="CY11" i="22" s="1"/>
  <c r="CX7" i="22"/>
  <c r="CX11" i="22" s="1"/>
  <c r="CW7" i="22"/>
  <c r="CW11" i="22" s="1"/>
  <c r="CV7" i="22"/>
  <c r="CV11" i="22" s="1"/>
  <c r="CU7" i="22"/>
  <c r="CU11" i="22" s="1"/>
  <c r="CT7" i="22"/>
  <c r="CT11" i="22" s="1"/>
  <c r="DV6" i="22"/>
  <c r="DV10" i="22" s="1"/>
  <c r="DU6" i="22"/>
  <c r="DU10" i="22" s="1"/>
  <c r="DT6" i="22"/>
  <c r="DT10" i="22" s="1"/>
  <c r="DS6" i="22"/>
  <c r="DS10" i="22" s="1"/>
  <c r="DR6" i="22"/>
  <c r="DR10" i="22" s="1"/>
  <c r="DQ6" i="22"/>
  <c r="DQ10" i="22" s="1"/>
  <c r="DP6" i="22"/>
  <c r="DP10" i="22" s="1"/>
  <c r="DO6" i="22"/>
  <c r="DO10" i="22" s="1"/>
  <c r="DN6" i="22"/>
  <c r="DN10" i="22" s="1"/>
  <c r="DM6" i="22"/>
  <c r="DM10" i="22" s="1"/>
  <c r="DL6" i="22"/>
  <c r="DL10" i="22" s="1"/>
  <c r="DK6" i="22"/>
  <c r="DK10" i="22" s="1"/>
  <c r="DJ6" i="22"/>
  <c r="DJ10" i="22" s="1"/>
  <c r="DI6" i="22"/>
  <c r="DI10" i="22" s="1"/>
  <c r="DH6" i="22"/>
  <c r="DH10" i="22" s="1"/>
  <c r="DG6" i="22"/>
  <c r="DG10" i="22" s="1"/>
  <c r="DF6" i="22"/>
  <c r="DF10" i="22" s="1"/>
  <c r="DE6" i="22"/>
  <c r="DE10" i="22" s="1"/>
  <c r="DD6" i="22"/>
  <c r="DD10" i="22" s="1"/>
  <c r="DC6" i="22"/>
  <c r="DC10" i="22" s="1"/>
  <c r="DB6" i="22"/>
  <c r="DB10" i="22" s="1"/>
  <c r="DA6" i="22"/>
  <c r="DA10" i="22" s="1"/>
  <c r="CZ6" i="22"/>
  <c r="CZ10" i="22" s="1"/>
  <c r="CY6" i="22"/>
  <c r="CY10" i="22" s="1"/>
  <c r="CX6" i="22"/>
  <c r="CX10" i="22" s="1"/>
  <c r="CW6" i="22"/>
  <c r="CW10" i="22" s="1"/>
  <c r="CV6" i="22"/>
  <c r="CV10" i="22" s="1"/>
  <c r="CU6" i="22"/>
  <c r="CU10" i="22" s="1"/>
  <c r="CT6" i="22"/>
  <c r="CT10" i="22" s="1"/>
  <c r="CS7" i="22"/>
  <c r="CS11" i="22" s="1"/>
  <c r="CS6" i="22"/>
  <c r="CS10" i="22" s="1"/>
  <c r="FG11" i="22"/>
  <c r="OK11" i="22"/>
  <c r="OK14" i="22" s="1"/>
  <c r="OJ11" i="22"/>
  <c r="OJ14" i="22" s="1"/>
  <c r="OI11" i="22"/>
  <c r="OI14" i="22" s="1"/>
  <c r="OH11" i="22"/>
  <c r="OH14" i="22" s="1"/>
  <c r="OG11" i="22"/>
  <c r="OG14" i="22" s="1"/>
  <c r="OF11" i="22"/>
  <c r="OF14" i="22" s="1"/>
  <c r="OE11" i="22"/>
  <c r="OE14" i="22" s="1"/>
  <c r="OD11" i="22"/>
  <c r="OD14" i="22" s="1"/>
  <c r="OC11" i="22"/>
  <c r="OC14" i="22" s="1"/>
  <c r="OB11" i="22"/>
  <c r="OB14" i="22" s="1"/>
  <c r="OA11" i="22"/>
  <c r="OA14" i="22" s="1"/>
  <c r="NZ11" i="22"/>
  <c r="NZ14" i="22" s="1"/>
  <c r="NY11" i="22"/>
  <c r="NY14" i="22" s="1"/>
  <c r="NX11" i="22"/>
  <c r="NX14" i="22" s="1"/>
  <c r="NW11" i="22"/>
  <c r="NW14" i="22" s="1"/>
  <c r="NV11" i="22"/>
  <c r="NV14" i="22" s="1"/>
  <c r="NU11" i="22"/>
  <c r="NU14" i="22" s="1"/>
  <c r="NT11" i="22"/>
  <c r="NT14" i="22" s="1"/>
  <c r="NS11" i="22"/>
  <c r="NS14" i="22" s="1"/>
  <c r="NR11" i="22"/>
  <c r="NR14" i="22" s="1"/>
  <c r="NQ11" i="22"/>
  <c r="NQ14" i="22" s="1"/>
  <c r="NP11" i="22"/>
  <c r="NP14" i="22" s="1"/>
  <c r="NO11" i="22"/>
  <c r="NO14" i="22" s="1"/>
  <c r="NN11" i="22"/>
  <c r="NN14" i="22" s="1"/>
  <c r="NM11" i="22"/>
  <c r="NM14" i="22" s="1"/>
  <c r="NL11" i="22"/>
  <c r="NL14" i="22" s="1"/>
  <c r="NK11" i="22"/>
  <c r="NK14" i="22" s="1"/>
  <c r="NJ11" i="22"/>
  <c r="NJ14" i="22" s="1"/>
  <c r="NI11" i="22"/>
  <c r="NI14" i="22" s="1"/>
  <c r="NH11" i="22"/>
  <c r="NH14" i="22" s="1"/>
  <c r="NG11" i="22"/>
  <c r="OK10" i="22"/>
  <c r="OK13" i="22" s="1"/>
  <c r="OJ10" i="22"/>
  <c r="OJ13" i="22" s="1"/>
  <c r="OI10" i="22"/>
  <c r="OI13" i="22" s="1"/>
  <c r="OH10" i="22"/>
  <c r="OH13" i="22" s="1"/>
  <c r="OG10" i="22"/>
  <c r="OG13" i="22" s="1"/>
  <c r="OF10" i="22"/>
  <c r="OF13" i="22" s="1"/>
  <c r="OE10" i="22"/>
  <c r="OE13" i="22" s="1"/>
  <c r="OD10" i="22"/>
  <c r="OD13" i="22" s="1"/>
  <c r="OC10" i="22"/>
  <c r="OC13" i="22" s="1"/>
  <c r="OB10" i="22"/>
  <c r="OB13" i="22" s="1"/>
  <c r="OA10" i="22"/>
  <c r="OA13" i="22" s="1"/>
  <c r="NZ10" i="22"/>
  <c r="NZ13" i="22" s="1"/>
  <c r="NY10" i="22"/>
  <c r="NY13" i="22" s="1"/>
  <c r="NX10" i="22"/>
  <c r="NX13" i="22" s="1"/>
  <c r="NW10" i="22"/>
  <c r="NW13" i="22" s="1"/>
  <c r="NV10" i="22"/>
  <c r="NV13" i="22" s="1"/>
  <c r="NU10" i="22"/>
  <c r="NU13" i="22" s="1"/>
  <c r="NT10" i="22"/>
  <c r="NT13" i="22" s="1"/>
  <c r="NS10" i="22"/>
  <c r="NS13" i="22" s="1"/>
  <c r="NR10" i="22"/>
  <c r="NR13" i="22" s="1"/>
  <c r="NQ10" i="22"/>
  <c r="NQ13" i="22" s="1"/>
  <c r="NP10" i="22"/>
  <c r="NP13" i="22" s="1"/>
  <c r="NO10" i="22"/>
  <c r="NO13" i="22" s="1"/>
  <c r="NN10" i="22"/>
  <c r="NN13" i="22" s="1"/>
  <c r="NM10" i="22"/>
  <c r="NM13" i="22" s="1"/>
  <c r="NL10" i="22"/>
  <c r="NL13" i="22" s="1"/>
  <c r="NK10" i="22"/>
  <c r="NK13" i="22" s="1"/>
  <c r="NJ10" i="22"/>
  <c r="NJ13" i="22" s="1"/>
  <c r="NI10" i="22"/>
  <c r="NI13" i="22" s="1"/>
  <c r="NH10" i="22"/>
  <c r="NH13" i="22" s="1"/>
  <c r="NG10" i="22"/>
  <c r="CR6" i="22"/>
  <c r="CR10" i="22" s="1"/>
  <c r="CR7" i="22"/>
  <c r="CR11" i="22" s="1"/>
  <c r="CQ7" i="22"/>
  <c r="CQ11" i="22" s="1"/>
  <c r="CP7" i="22"/>
  <c r="CP11" i="22" s="1"/>
  <c r="CO7" i="22"/>
  <c r="CO11" i="22" s="1"/>
  <c r="CN7" i="22"/>
  <c r="CN11" i="22" s="1"/>
  <c r="CM7" i="22"/>
  <c r="CM11" i="22" s="1"/>
  <c r="CL7" i="22"/>
  <c r="CL11" i="22" s="1"/>
  <c r="CK7" i="22"/>
  <c r="CK11" i="22" s="1"/>
  <c r="CJ7" i="22"/>
  <c r="CJ11" i="22" s="1"/>
  <c r="CI7" i="22"/>
  <c r="CI11" i="22" s="1"/>
  <c r="CH7" i="22"/>
  <c r="CH11" i="22" s="1"/>
  <c r="CG7" i="22"/>
  <c r="CG11" i="22" s="1"/>
  <c r="CF7" i="22"/>
  <c r="CF11" i="22" s="1"/>
  <c r="CE7" i="22"/>
  <c r="CE11" i="22" s="1"/>
  <c r="CD7" i="22"/>
  <c r="CD11" i="22" s="1"/>
  <c r="CC7" i="22"/>
  <c r="CC11" i="22" s="1"/>
  <c r="CB7" i="22"/>
  <c r="CB11" i="22" s="1"/>
  <c r="CA7" i="22"/>
  <c r="CA11" i="22" s="1"/>
  <c r="BZ7" i="22"/>
  <c r="BZ11" i="22" s="1"/>
  <c r="BY7" i="22"/>
  <c r="BY11" i="22" s="1"/>
  <c r="BX7" i="22"/>
  <c r="BX11" i="22" s="1"/>
  <c r="BW7" i="22"/>
  <c r="BW11" i="22" s="1"/>
  <c r="BV7" i="22"/>
  <c r="BV11" i="22" s="1"/>
  <c r="BU7" i="22"/>
  <c r="BU11" i="22" s="1"/>
  <c r="BT7" i="22"/>
  <c r="BT11" i="22" s="1"/>
  <c r="BS7" i="22"/>
  <c r="BS11" i="22" s="1"/>
  <c r="BR7" i="22"/>
  <c r="BR11" i="22" s="1"/>
  <c r="BQ7" i="22"/>
  <c r="BQ11" i="22" s="1"/>
  <c r="BP7" i="22"/>
  <c r="BP11" i="22" s="1"/>
  <c r="BO7" i="22"/>
  <c r="BO11" i="22" s="1"/>
  <c r="CQ6" i="22"/>
  <c r="CQ10" i="22" s="1"/>
  <c r="CP6" i="22"/>
  <c r="CP10" i="22" s="1"/>
  <c r="CO6" i="22"/>
  <c r="CO10" i="22" s="1"/>
  <c r="CN6" i="22"/>
  <c r="CN10" i="22" s="1"/>
  <c r="CM6" i="22"/>
  <c r="CM10" i="22" s="1"/>
  <c r="CL6" i="22"/>
  <c r="CL10" i="22" s="1"/>
  <c r="CK6" i="22"/>
  <c r="CK10" i="22" s="1"/>
  <c r="CJ6" i="22"/>
  <c r="CJ10" i="22" s="1"/>
  <c r="CI6" i="22"/>
  <c r="CI10" i="22" s="1"/>
  <c r="CH6" i="22"/>
  <c r="CH10" i="22" s="1"/>
  <c r="CG6" i="22"/>
  <c r="CG10" i="22" s="1"/>
  <c r="CF6" i="22"/>
  <c r="CF10" i="22" s="1"/>
  <c r="CE6" i="22"/>
  <c r="CE10" i="22" s="1"/>
  <c r="CD6" i="22"/>
  <c r="CD10" i="22" s="1"/>
  <c r="CC6" i="22"/>
  <c r="CC10" i="22" s="1"/>
  <c r="CB6" i="22"/>
  <c r="CB10" i="22" s="1"/>
  <c r="CA6" i="22"/>
  <c r="CA10" i="22" s="1"/>
  <c r="BZ6" i="22"/>
  <c r="BZ10" i="22" s="1"/>
  <c r="BY6" i="22"/>
  <c r="BY10" i="22" s="1"/>
  <c r="BX6" i="22"/>
  <c r="BX10" i="22" s="1"/>
  <c r="BW6" i="22"/>
  <c r="BW10" i="22" s="1"/>
  <c r="BV6" i="22"/>
  <c r="BV10" i="22" s="1"/>
  <c r="BU6" i="22"/>
  <c r="BU10" i="22" s="1"/>
  <c r="BT6" i="22"/>
  <c r="BT10" i="22" s="1"/>
  <c r="BS6" i="22"/>
  <c r="BS10" i="22" s="1"/>
  <c r="BR6" i="22"/>
  <c r="BR10" i="22" s="1"/>
  <c r="BQ6" i="22"/>
  <c r="BQ10" i="22" s="1"/>
  <c r="BP6" i="22"/>
  <c r="BP10" i="22" s="1"/>
  <c r="BO6" i="22"/>
  <c r="BO10" i="22" s="1"/>
  <c r="BN7" i="22"/>
  <c r="BN11" i="22" s="1"/>
  <c r="BN6" i="22"/>
  <c r="AJ6" i="22"/>
  <c r="BM7" i="22"/>
  <c r="BM11" i="22" s="1"/>
  <c r="BL7" i="22"/>
  <c r="BL11" i="22" s="1"/>
  <c r="BK7" i="22"/>
  <c r="BK11" i="22" s="1"/>
  <c r="BJ7" i="22"/>
  <c r="BJ11" i="22" s="1"/>
  <c r="BI7" i="22"/>
  <c r="BI11" i="22" s="1"/>
  <c r="BH7" i="22"/>
  <c r="BH11" i="22" s="1"/>
  <c r="BG7" i="22"/>
  <c r="BG11" i="22" s="1"/>
  <c r="BF7" i="22"/>
  <c r="BF11" i="22" s="1"/>
  <c r="BE7" i="22"/>
  <c r="BE11" i="22" s="1"/>
  <c r="BD7" i="22"/>
  <c r="BD11" i="22" s="1"/>
  <c r="BC7" i="22"/>
  <c r="BC11" i="22" s="1"/>
  <c r="BB7" i="22"/>
  <c r="BB11" i="22" s="1"/>
  <c r="BA7" i="22"/>
  <c r="BA11" i="22" s="1"/>
  <c r="AZ7" i="22"/>
  <c r="AZ11" i="22" s="1"/>
  <c r="AY7" i="22"/>
  <c r="AY11" i="22" s="1"/>
  <c r="AX7" i="22"/>
  <c r="AX11" i="22" s="1"/>
  <c r="AW7" i="22"/>
  <c r="AW11" i="22" s="1"/>
  <c r="AV7" i="22"/>
  <c r="AV11" i="22" s="1"/>
  <c r="AU7" i="22"/>
  <c r="AU11" i="22" s="1"/>
  <c r="AT7" i="22"/>
  <c r="AT11" i="22" s="1"/>
  <c r="AS7" i="22"/>
  <c r="AS11" i="22" s="1"/>
  <c r="AR7" i="22"/>
  <c r="AR11" i="22" s="1"/>
  <c r="AQ7" i="22"/>
  <c r="AQ11" i="22" s="1"/>
  <c r="AP7" i="22"/>
  <c r="AP11" i="22" s="1"/>
  <c r="AO7" i="22"/>
  <c r="AO11" i="22" s="1"/>
  <c r="AN7" i="22"/>
  <c r="AN11" i="22" s="1"/>
  <c r="AM7" i="22"/>
  <c r="AM11" i="22" s="1"/>
  <c r="AL7" i="22"/>
  <c r="AL11" i="22" s="1"/>
  <c r="AK7" i="22"/>
  <c r="AK11" i="22" s="1"/>
  <c r="BM6" i="22"/>
  <c r="BM10" i="22" s="1"/>
  <c r="BL6" i="22"/>
  <c r="BL10" i="22" s="1"/>
  <c r="BK6" i="22"/>
  <c r="BK10" i="22" s="1"/>
  <c r="BJ6" i="22"/>
  <c r="BJ10" i="22" s="1"/>
  <c r="BI6" i="22"/>
  <c r="BI10" i="22" s="1"/>
  <c r="BH6" i="22"/>
  <c r="BH10" i="22" s="1"/>
  <c r="BG6" i="22"/>
  <c r="BG10" i="22" s="1"/>
  <c r="BF6" i="22"/>
  <c r="BF10" i="22" s="1"/>
  <c r="BE6" i="22"/>
  <c r="BE10" i="22" s="1"/>
  <c r="BD6" i="22"/>
  <c r="BD10" i="22" s="1"/>
  <c r="BC6" i="22"/>
  <c r="BC10" i="22" s="1"/>
  <c r="BB6" i="22"/>
  <c r="BB10" i="22" s="1"/>
  <c r="BA6" i="22"/>
  <c r="BA10" i="22" s="1"/>
  <c r="AZ6" i="22"/>
  <c r="AZ10" i="22" s="1"/>
  <c r="AY6" i="22"/>
  <c r="AY10" i="22" s="1"/>
  <c r="AX6" i="22"/>
  <c r="AX10" i="22" s="1"/>
  <c r="AW6" i="22"/>
  <c r="AW10" i="22" s="1"/>
  <c r="AV6" i="22"/>
  <c r="AV10" i="22" s="1"/>
  <c r="AU6" i="22"/>
  <c r="AU10" i="22" s="1"/>
  <c r="AT6" i="22"/>
  <c r="AT10" i="22" s="1"/>
  <c r="AS6" i="22"/>
  <c r="AS10" i="22" s="1"/>
  <c r="AR6" i="22"/>
  <c r="AR10" i="22" s="1"/>
  <c r="AQ6" i="22"/>
  <c r="AQ10" i="22" s="1"/>
  <c r="AP6" i="22"/>
  <c r="AP10" i="22" s="1"/>
  <c r="AO6" i="22"/>
  <c r="AO10" i="22" s="1"/>
  <c r="AN6" i="22"/>
  <c r="AN10" i="22" s="1"/>
  <c r="AM6" i="22"/>
  <c r="AM10" i="22" s="1"/>
  <c r="AL6" i="22"/>
  <c r="AL10" i="22" s="1"/>
  <c r="AK6" i="22"/>
  <c r="AK10" i="22" s="1"/>
  <c r="AJ7" i="22"/>
  <c r="AJ11" i="22" s="1"/>
  <c r="E6" i="22"/>
  <c r="AI7" i="22"/>
  <c r="AI11" i="22" s="1"/>
  <c r="AH7" i="22"/>
  <c r="AH11" i="22" s="1"/>
  <c r="AG7" i="22"/>
  <c r="AG11" i="22" s="1"/>
  <c r="AF7" i="22"/>
  <c r="AF11" i="22" s="1"/>
  <c r="AE7" i="22"/>
  <c r="AE11" i="22" s="1"/>
  <c r="AD7" i="22"/>
  <c r="AD11" i="22" s="1"/>
  <c r="AC7" i="22"/>
  <c r="AB7" i="22"/>
  <c r="AB11" i="22" s="1"/>
  <c r="AA7" i="22"/>
  <c r="Z7" i="22"/>
  <c r="Z11" i="22" s="1"/>
  <c r="Y7" i="22"/>
  <c r="X7" i="22"/>
  <c r="X11" i="22" s="1"/>
  <c r="W7" i="22"/>
  <c r="V7" i="22"/>
  <c r="V11" i="22" s="1"/>
  <c r="U7" i="22"/>
  <c r="T7" i="22"/>
  <c r="T11" i="22" s="1"/>
  <c r="S7" i="22"/>
  <c r="R7" i="22"/>
  <c r="R11" i="22" s="1"/>
  <c r="Q7" i="22"/>
  <c r="P7" i="22"/>
  <c r="P11" i="22" s="1"/>
  <c r="O7" i="22"/>
  <c r="N7" i="22"/>
  <c r="N11" i="22" s="1"/>
  <c r="M7" i="22"/>
  <c r="L7" i="22"/>
  <c r="L11" i="22" s="1"/>
  <c r="K7" i="22"/>
  <c r="J7" i="22"/>
  <c r="J11" i="22" s="1"/>
  <c r="I7" i="22"/>
  <c r="H7" i="22"/>
  <c r="H11" i="22" s="1"/>
  <c r="G7" i="22"/>
  <c r="F7" i="22"/>
  <c r="F11" i="22" s="1"/>
  <c r="E7" i="22"/>
  <c r="AI6" i="22"/>
  <c r="AI10" i="22" s="1"/>
  <c r="AH6" i="22"/>
  <c r="AH10" i="22" s="1"/>
  <c r="AG6" i="22"/>
  <c r="AG10" i="22" s="1"/>
  <c r="AF6" i="22"/>
  <c r="AF10" i="22" s="1"/>
  <c r="AE6" i="22"/>
  <c r="AE10" i="22" s="1"/>
  <c r="AD6" i="22"/>
  <c r="AD10" i="22" s="1"/>
  <c r="AC6" i="22"/>
  <c r="AB6" i="22"/>
  <c r="AB10" i="22" s="1"/>
  <c r="AA6" i="22"/>
  <c r="Z6" i="22"/>
  <c r="Z10" i="22" s="1"/>
  <c r="Y6" i="22"/>
  <c r="X6" i="22"/>
  <c r="X10" i="22" s="1"/>
  <c r="W6" i="22"/>
  <c r="V6" i="22"/>
  <c r="V10" i="22" s="1"/>
  <c r="U6" i="22"/>
  <c r="T6" i="22"/>
  <c r="T10" i="22" s="1"/>
  <c r="S6" i="22"/>
  <c r="R6" i="22"/>
  <c r="R10" i="22" s="1"/>
  <c r="Q6" i="22"/>
  <c r="P6" i="22"/>
  <c r="P10" i="22" s="1"/>
  <c r="O6" i="22"/>
  <c r="N6" i="22"/>
  <c r="N10" i="22" s="1"/>
  <c r="M6" i="22"/>
  <c r="L6" i="22"/>
  <c r="L10" i="22" s="1"/>
  <c r="K6" i="22"/>
  <c r="J6" i="22"/>
  <c r="J10" i="22" s="1"/>
  <c r="I6" i="22"/>
  <c r="I10" i="22" s="1"/>
  <c r="H6" i="22"/>
  <c r="H10" i="22" s="1"/>
  <c r="G6" i="22"/>
  <c r="G10" i="22" s="1"/>
  <c r="F6" i="22"/>
  <c r="F10" i="22" s="1"/>
  <c r="AK4" i="22"/>
  <c r="AL4" i="22" s="1"/>
  <c r="AM4" i="22" s="1"/>
  <c r="AN4" i="22" s="1"/>
  <c r="AO4" i="22" s="1"/>
  <c r="AP4" i="22" s="1"/>
  <c r="AQ4" i="22" s="1"/>
  <c r="AR4" i="22" s="1"/>
  <c r="AS4" i="22" s="1"/>
  <c r="AT4" i="22" s="1"/>
  <c r="AU4" i="22" s="1"/>
  <c r="AV4" i="22" s="1"/>
  <c r="AW4" i="22" s="1"/>
  <c r="AX4" i="22" s="1"/>
  <c r="AY4" i="22" s="1"/>
  <c r="AZ4" i="22" s="1"/>
  <c r="BA4" i="22" s="1"/>
  <c r="BB4" i="22" s="1"/>
  <c r="BC4" i="22" s="1"/>
  <c r="BD4" i="22" s="1"/>
  <c r="BE4" i="22" s="1"/>
  <c r="BF4" i="22" s="1"/>
  <c r="BG4" i="22" s="1"/>
  <c r="BH4" i="22" s="1"/>
  <c r="BI4" i="22" s="1"/>
  <c r="BJ4" i="22" s="1"/>
  <c r="BK4" i="22" s="1"/>
  <c r="BL4" i="22" s="1"/>
  <c r="BM4" i="22" s="1"/>
  <c r="BO4" i="22" s="1"/>
  <c r="BP4" i="22" s="1"/>
  <c r="BQ4" i="22" s="1"/>
  <c r="BR4" i="22" s="1"/>
  <c r="BS4" i="22" s="1"/>
  <c r="BT4" i="22" s="1"/>
  <c r="BU4" i="22" s="1"/>
  <c r="BV4" i="22" s="1"/>
  <c r="BW4" i="22" s="1"/>
  <c r="BX4" i="22" s="1"/>
  <c r="BY4" i="22" s="1"/>
  <c r="BZ4" i="22" s="1"/>
  <c r="CA4" i="22" s="1"/>
  <c r="CB4" i="22" s="1"/>
  <c r="CC4" i="22" s="1"/>
  <c r="CD4" i="22" s="1"/>
  <c r="CE4" i="22" s="1"/>
  <c r="CF4" i="22" s="1"/>
  <c r="CG4" i="22" s="1"/>
  <c r="CH4" i="22" s="1"/>
  <c r="CI4" i="22" s="1"/>
  <c r="CJ4" i="22" s="1"/>
  <c r="CK4" i="22" s="1"/>
  <c r="CL4" i="22" s="1"/>
  <c r="CM4" i="22" s="1"/>
  <c r="CN4" i="22" s="1"/>
  <c r="CO4" i="22" s="1"/>
  <c r="CP4" i="22" s="1"/>
  <c r="CQ4" i="22" s="1"/>
  <c r="CR4" i="22" s="1"/>
  <c r="CT4" i="22" s="1"/>
  <c r="CU4" i="22" s="1"/>
  <c r="CV4" i="22" s="1"/>
  <c r="CW4" i="22" s="1"/>
  <c r="CX4" i="22" s="1"/>
  <c r="CY4" i="22" s="1"/>
  <c r="CZ4" i="22" s="1"/>
  <c r="DA4" i="22" s="1"/>
  <c r="DB4" i="22" s="1"/>
  <c r="DC4" i="22" s="1"/>
  <c r="DD4" i="22" s="1"/>
  <c r="DE4" i="22" s="1"/>
  <c r="DF4" i="22" s="1"/>
  <c r="DG4" i="22" s="1"/>
  <c r="DH4" i="22" s="1"/>
  <c r="DI4" i="22" s="1"/>
  <c r="DJ4" i="22" s="1"/>
  <c r="DK4" i="22" s="1"/>
  <c r="DL4" i="22" s="1"/>
  <c r="DM4" i="22" s="1"/>
  <c r="DN4" i="22" s="1"/>
  <c r="DO4" i="22" s="1"/>
  <c r="DP4" i="22" s="1"/>
  <c r="DQ4" i="22" s="1"/>
  <c r="DR4" i="22" s="1"/>
  <c r="DS4" i="22" s="1"/>
  <c r="DT4" i="22" s="1"/>
  <c r="DU4" i="22" s="1"/>
  <c r="DV4" i="22" s="1"/>
  <c r="DX4" i="22" s="1"/>
  <c r="DY4" i="22" s="1"/>
  <c r="DZ4" i="22" s="1"/>
  <c r="EA4" i="22" s="1"/>
  <c r="EB4" i="22" s="1"/>
  <c r="EC4" i="22" s="1"/>
  <c r="ED4" i="22" s="1"/>
  <c r="EE4" i="22" s="1"/>
  <c r="EF4" i="22" s="1"/>
  <c r="EG4" i="22" s="1"/>
  <c r="EH4" i="22" s="1"/>
  <c r="EI4" i="22" s="1"/>
  <c r="EJ4" i="22" s="1"/>
  <c r="EK4" i="22" s="1"/>
  <c r="EL4" i="22" s="1"/>
  <c r="EM4" i="22" s="1"/>
  <c r="EN4" i="22" s="1"/>
  <c r="EO4" i="22" s="1"/>
  <c r="EP4" i="22" s="1"/>
  <c r="EQ4" i="22" s="1"/>
  <c r="ER4" i="22" s="1"/>
  <c r="ES4" i="22" s="1"/>
  <c r="ET4" i="22" s="1"/>
  <c r="EU4" i="22" s="1"/>
  <c r="EV4" i="22" s="1"/>
  <c r="EW4" i="22" s="1"/>
  <c r="EX4" i="22" s="1"/>
  <c r="EY4" i="22" s="1"/>
  <c r="EZ4" i="22" s="1"/>
  <c r="FA4" i="22" s="1"/>
  <c r="FC4" i="22" s="1"/>
  <c r="FD4" i="22" s="1"/>
  <c r="FE4" i="22" s="1"/>
  <c r="FF4" i="22" s="1"/>
  <c r="FG4" i="22" s="1"/>
  <c r="FH4" i="22" s="1"/>
  <c r="FI4" i="22" s="1"/>
  <c r="FJ4" i="22" s="1"/>
  <c r="FK4" i="22" s="1"/>
  <c r="FL4" i="22" s="1"/>
  <c r="FM4" i="22" s="1"/>
  <c r="FN4" i="22" s="1"/>
  <c r="FO4" i="22" s="1"/>
  <c r="FP4" i="22" s="1"/>
  <c r="FQ4" i="22" s="1"/>
  <c r="FR4" i="22" s="1"/>
  <c r="FS4" i="22" s="1"/>
  <c r="FT4" i="22" s="1"/>
  <c r="FU4" i="22" s="1"/>
  <c r="FV4" i="22" s="1"/>
  <c r="FW4" i="22" s="1"/>
  <c r="FX4" i="22" s="1"/>
  <c r="FY4" i="22" s="1"/>
  <c r="FZ4" i="22" s="1"/>
  <c r="GA4" i="22" s="1"/>
  <c r="GB4" i="22" s="1"/>
  <c r="GC4" i="22" s="1"/>
  <c r="GD4" i="22" s="1"/>
  <c r="GE4" i="22" s="1"/>
  <c r="GF4" i="22" s="1"/>
  <c r="GH4" i="22" s="1"/>
  <c r="GI4" i="22" s="1"/>
  <c r="GJ4" i="22" s="1"/>
  <c r="GK4" i="22" s="1"/>
  <c r="GL4" i="22" s="1"/>
  <c r="GM4" i="22" s="1"/>
  <c r="GN4" i="22" s="1"/>
  <c r="GO4" i="22" s="1"/>
  <c r="GP4" i="22" s="1"/>
  <c r="GQ4" i="22" s="1"/>
  <c r="GR4" i="22" s="1"/>
  <c r="GS4" i="22" s="1"/>
  <c r="GT4" i="22" s="1"/>
  <c r="GU4" i="22" s="1"/>
  <c r="GV4" i="22" s="1"/>
  <c r="GW4" i="22" s="1"/>
  <c r="GX4" i="22" s="1"/>
  <c r="GY4" i="22" s="1"/>
  <c r="GZ4" i="22" s="1"/>
  <c r="HA4" i="22" s="1"/>
  <c r="HB4" i="22" s="1"/>
  <c r="HC4" i="22" s="1"/>
  <c r="HD4" i="22" s="1"/>
  <c r="HE4" i="22" s="1"/>
  <c r="HF4" i="22" s="1"/>
  <c r="HG4" i="22" s="1"/>
  <c r="HH4" i="22" s="1"/>
  <c r="HI4" i="22" s="1"/>
  <c r="HJ4" i="22" s="1"/>
  <c r="HL4" i="22" s="1"/>
  <c r="HM4" i="22" s="1"/>
  <c r="HN4" i="22" s="1"/>
  <c r="HO4" i="22" s="1"/>
  <c r="HP4" i="22" s="1"/>
  <c r="HQ4" i="22" s="1"/>
  <c r="HR4" i="22" s="1"/>
  <c r="HS4" i="22" s="1"/>
  <c r="HT4" i="22" s="1"/>
  <c r="HU4" i="22" s="1"/>
  <c r="HV4" i="22" s="1"/>
  <c r="HW4" i="22" s="1"/>
  <c r="HX4" i="22" s="1"/>
  <c r="HY4" i="22" s="1"/>
  <c r="HZ4" i="22" s="1"/>
  <c r="IA4" i="22" s="1"/>
  <c r="IB4" i="22" s="1"/>
  <c r="IC4" i="22" s="1"/>
  <c r="ID4" i="22" s="1"/>
  <c r="IE4" i="22" s="1"/>
  <c r="IF4" i="22" s="1"/>
  <c r="IG4" i="22" s="1"/>
  <c r="IH4" i="22" s="1"/>
  <c r="II4" i="22" s="1"/>
  <c r="IJ4" i="22" s="1"/>
  <c r="IK4" i="22" s="1"/>
  <c r="IL4" i="22" s="1"/>
  <c r="IM4" i="22" s="1"/>
  <c r="IN4" i="22" s="1"/>
  <c r="IO4" i="22" s="1"/>
  <c r="IQ4" i="22" s="1"/>
  <c r="IR4" i="22" s="1"/>
  <c r="IS4" i="22" s="1"/>
  <c r="IT4" i="22" s="1"/>
  <c r="IU4" i="22" s="1"/>
  <c r="IV4" i="22" s="1"/>
  <c r="IW4" i="22" s="1"/>
  <c r="IX4" i="22" s="1"/>
  <c r="IY4" i="22" s="1"/>
  <c r="IZ4" i="22" s="1"/>
  <c r="JA4" i="22" s="1"/>
  <c r="JB4" i="22" s="1"/>
  <c r="JC4" i="22" s="1"/>
  <c r="JD4" i="22" s="1"/>
  <c r="JE4" i="22" s="1"/>
  <c r="JF4" i="22" s="1"/>
  <c r="JG4" i="22" s="1"/>
  <c r="JH4" i="22" s="1"/>
  <c r="JI4" i="22" s="1"/>
  <c r="JJ4" i="22" s="1"/>
  <c r="JK4" i="22" s="1"/>
  <c r="JL4" i="22" s="1"/>
  <c r="JM4" i="22" s="1"/>
  <c r="JN4" i="22" s="1"/>
  <c r="JO4" i="22" s="1"/>
  <c r="JP4" i="22" s="1"/>
  <c r="JQ4" i="22" s="1"/>
  <c r="JR4" i="22" s="1"/>
  <c r="JS4" i="22" s="1"/>
  <c r="JU4" i="22" s="1"/>
  <c r="JV4" i="22" s="1"/>
  <c r="JW4" i="22" s="1"/>
  <c r="JX4" i="22" s="1"/>
  <c r="JY4" i="22" s="1"/>
  <c r="JZ4" i="22" s="1"/>
  <c r="KA4" i="22" s="1"/>
  <c r="KB4" i="22" s="1"/>
  <c r="KC4" i="22" s="1"/>
  <c r="KD4" i="22" s="1"/>
  <c r="KE4" i="22" s="1"/>
  <c r="KF4" i="22" s="1"/>
  <c r="KG4" i="22" s="1"/>
  <c r="KH4" i="22" s="1"/>
  <c r="KI4" i="22" s="1"/>
  <c r="KJ4" i="22" s="1"/>
  <c r="KK4" i="22" s="1"/>
  <c r="KL4" i="22" s="1"/>
  <c r="KM4" i="22" s="1"/>
  <c r="KN4" i="22" s="1"/>
  <c r="KO4" i="22" s="1"/>
  <c r="KP4" i="22" s="1"/>
  <c r="KQ4" i="22" s="1"/>
  <c r="KR4" i="22" s="1"/>
  <c r="KS4" i="22" s="1"/>
  <c r="KT4" i="22" s="1"/>
  <c r="KU4" i="22" s="1"/>
  <c r="KV4" i="22" s="1"/>
  <c r="KW4" i="22" s="1"/>
  <c r="KX4" i="22" s="1"/>
  <c r="KZ4" i="22" s="1"/>
  <c r="LA4" i="22" s="1"/>
  <c r="LB4" i="22" s="1"/>
  <c r="LC4" i="22" s="1"/>
  <c r="LD4" i="22" s="1"/>
  <c r="LE4" i="22" s="1"/>
  <c r="LF4" i="22" s="1"/>
  <c r="LG4" i="22" s="1"/>
  <c r="LH4" i="22" s="1"/>
  <c r="LI4" i="22" s="1"/>
  <c r="LJ4" i="22" s="1"/>
  <c r="LK4" i="22" s="1"/>
  <c r="LL4" i="22" s="1"/>
  <c r="LM4" i="22" s="1"/>
  <c r="LN4" i="22" s="1"/>
  <c r="LO4" i="22" s="1"/>
  <c r="LP4" i="22" s="1"/>
  <c r="LQ4" i="22" s="1"/>
  <c r="LR4" i="22" s="1"/>
  <c r="LS4" i="22" s="1"/>
  <c r="LT4" i="22" s="1"/>
  <c r="LU4" i="22" s="1"/>
  <c r="LV4" i="22" s="1"/>
  <c r="LW4" i="22" s="1"/>
  <c r="LX4" i="22" s="1"/>
  <c r="LY4" i="22" s="1"/>
  <c r="LZ4" i="22" s="1"/>
  <c r="MA4" i="22" s="1"/>
  <c r="MB4" i="22" s="1"/>
  <c r="MC4" i="22" s="1"/>
  <c r="ME4" i="22" s="1"/>
  <c r="MF4" i="22" s="1"/>
  <c r="MG4" i="22" s="1"/>
  <c r="MH4" i="22" s="1"/>
  <c r="MI4" i="22" s="1"/>
  <c r="MJ4" i="22" s="1"/>
  <c r="MK4" i="22" s="1"/>
  <c r="ML4" i="22" s="1"/>
  <c r="MM4" i="22" s="1"/>
  <c r="MN4" i="22" s="1"/>
  <c r="MO4" i="22" s="1"/>
  <c r="MP4" i="22" s="1"/>
  <c r="MQ4" i="22" s="1"/>
  <c r="MR4" i="22" s="1"/>
  <c r="MS4" i="22" s="1"/>
  <c r="MT4" i="22" s="1"/>
  <c r="MU4" i="22" s="1"/>
  <c r="MV4" i="22" s="1"/>
  <c r="MW4" i="22" s="1"/>
  <c r="MX4" i="22" s="1"/>
  <c r="MY4" i="22" s="1"/>
  <c r="MZ4" i="22" s="1"/>
  <c r="NA4" i="22" s="1"/>
  <c r="NB4" i="22" s="1"/>
  <c r="NC4" i="22" s="1"/>
  <c r="ND4" i="22" s="1"/>
  <c r="NE4" i="22" s="1"/>
  <c r="NF4" i="22" s="1"/>
  <c r="NH4" i="22" s="1"/>
  <c r="NI4" i="22" s="1"/>
  <c r="NJ4" i="22" s="1"/>
  <c r="NK4" i="22" s="1"/>
  <c r="NL4" i="22" s="1"/>
  <c r="NM4" i="22" s="1"/>
  <c r="NN4" i="22" s="1"/>
  <c r="NO4" i="22" s="1"/>
  <c r="NP4" i="22" s="1"/>
  <c r="NQ4" i="22" s="1"/>
  <c r="NR4" i="22" s="1"/>
  <c r="NS4" i="22" s="1"/>
  <c r="NT4" i="22" s="1"/>
  <c r="NU4" i="22" s="1"/>
  <c r="NV4" i="22" s="1"/>
  <c r="NW4" i="22" s="1"/>
  <c r="NX4" i="22" s="1"/>
  <c r="NY4" i="22" s="1"/>
  <c r="NZ4" i="22" s="1"/>
  <c r="OA4" i="22" s="1"/>
  <c r="OB4" i="22" s="1"/>
  <c r="OC4" i="22" s="1"/>
  <c r="OD4" i="22" s="1"/>
  <c r="OE4" i="22" s="1"/>
  <c r="OF4" i="22" s="1"/>
  <c r="OG4" i="22" s="1"/>
  <c r="OH4" i="22" s="1"/>
  <c r="OI4" i="22" s="1"/>
  <c r="OJ4" i="22" s="1"/>
  <c r="OK4" i="22" s="1"/>
  <c r="LB10" i="22" l="1"/>
  <c r="KZ10" i="22" s="1"/>
  <c r="E66" i="23"/>
  <c r="E61" i="23"/>
  <c r="E76" i="23" s="1"/>
  <c r="E107" i="23" s="1"/>
  <c r="E56" i="23"/>
  <c r="E97" i="23" s="1"/>
  <c r="E102" i="23" s="1"/>
  <c r="AJ17" i="23"/>
  <c r="G56" i="23"/>
  <c r="G61" i="23"/>
  <c r="G66" i="23"/>
  <c r="FB17" i="23"/>
  <c r="FB18" i="23"/>
  <c r="IP19" i="23"/>
  <c r="U68" i="23"/>
  <c r="U63" i="23"/>
  <c r="U58" i="23"/>
  <c r="JT19" i="23"/>
  <c r="MD17" i="23"/>
  <c r="AA61" i="23"/>
  <c r="AA56" i="23"/>
  <c r="AA97" i="23" s="1"/>
  <c r="AA102" i="23" s="1"/>
  <c r="AA66" i="23"/>
  <c r="E20" i="23"/>
  <c r="E69" i="23"/>
  <c r="E59" i="23"/>
  <c r="E100" i="23" s="1"/>
  <c r="E105" i="23" s="1"/>
  <c r="E64" i="23"/>
  <c r="I59" i="23"/>
  <c r="I69" i="23"/>
  <c r="I64" i="23"/>
  <c r="M69" i="23"/>
  <c r="M64" i="23"/>
  <c r="M59" i="23"/>
  <c r="HK20" i="23"/>
  <c r="S69" i="23"/>
  <c r="S64" i="23"/>
  <c r="S59" i="23"/>
  <c r="S100" i="23" s="1"/>
  <c r="S105" i="23" s="1"/>
  <c r="MD18" i="23"/>
  <c r="AA67" i="23"/>
  <c r="AA62" i="23"/>
  <c r="AA57" i="23"/>
  <c r="AA98" i="23" s="1"/>
  <c r="AA103" i="23" s="1"/>
  <c r="NG20" i="23"/>
  <c r="AC69" i="23"/>
  <c r="AC64" i="23"/>
  <c r="AC59" i="23"/>
  <c r="AC100" i="23" s="1"/>
  <c r="AC105" i="23" s="1"/>
  <c r="AJ19" i="23"/>
  <c r="G68" i="23"/>
  <c r="G63" i="23"/>
  <c r="G58" i="23"/>
  <c r="M66" i="23"/>
  <c r="M61" i="23"/>
  <c r="M56" i="23"/>
  <c r="GG17" i="23"/>
  <c r="Q66" i="23"/>
  <c r="Q61" i="23"/>
  <c r="Q56" i="23"/>
  <c r="Q97" i="23" s="1"/>
  <c r="Q102" i="23" s="1"/>
  <c r="IP17" i="23"/>
  <c r="U66" i="23"/>
  <c r="U61" i="23"/>
  <c r="U56" i="23"/>
  <c r="JT20" i="23"/>
  <c r="E68" i="23"/>
  <c r="E63" i="23"/>
  <c r="E78" i="23" s="1"/>
  <c r="E109" i="23" s="1"/>
  <c r="E58" i="23"/>
  <c r="E99" i="23" s="1"/>
  <c r="E104" i="23" s="1"/>
  <c r="AJ18" i="23"/>
  <c r="G67" i="23"/>
  <c r="G62" i="23"/>
  <c r="G77" i="23" s="1"/>
  <c r="G57" i="23"/>
  <c r="AJ20" i="23"/>
  <c r="G69" i="23"/>
  <c r="G64" i="23"/>
  <c r="G79" i="23" s="1"/>
  <c r="G59" i="23"/>
  <c r="I68" i="23"/>
  <c r="I63" i="23"/>
  <c r="I78" i="23" s="1"/>
  <c r="I109" i="23" s="1"/>
  <c r="I58" i="23"/>
  <c r="K67" i="23"/>
  <c r="K62" i="23"/>
  <c r="K57" i="23"/>
  <c r="K69" i="23"/>
  <c r="K64" i="23"/>
  <c r="K59" i="23"/>
  <c r="M68" i="23"/>
  <c r="M63" i="23"/>
  <c r="M78" i="23" s="1"/>
  <c r="M58" i="23"/>
  <c r="GG18" i="23"/>
  <c r="Q67" i="23"/>
  <c r="Q62" i="23"/>
  <c r="Q77" i="23" s="1"/>
  <c r="Q108" i="23" s="1"/>
  <c r="Q57" i="23"/>
  <c r="Q98" i="23" s="1"/>
  <c r="Q103" i="23" s="1"/>
  <c r="GG20" i="23"/>
  <c r="Q69" i="23"/>
  <c r="Q64" i="23"/>
  <c r="Q79" i="23" s="1"/>
  <c r="Q110" i="23" s="1"/>
  <c r="Q59" i="23"/>
  <c r="Q100" i="23" s="1"/>
  <c r="Q105" i="23" s="1"/>
  <c r="HK19" i="23"/>
  <c r="S58" i="23"/>
  <c r="S99" i="23" s="1"/>
  <c r="S104" i="23" s="1"/>
  <c r="S68" i="23"/>
  <c r="S63" i="23"/>
  <c r="IP18" i="23"/>
  <c r="U57" i="23"/>
  <c r="U62" i="23"/>
  <c r="U67" i="23"/>
  <c r="IP20" i="23"/>
  <c r="U69" i="23"/>
  <c r="U59" i="23"/>
  <c r="U100" i="23" s="1"/>
  <c r="U105" i="23" s="1"/>
  <c r="U64" i="23"/>
  <c r="MD19" i="23"/>
  <c r="AA58" i="23"/>
  <c r="AA99" i="23" s="1"/>
  <c r="AA104" i="23" s="1"/>
  <c r="AA68" i="23"/>
  <c r="AA63" i="23"/>
  <c r="NG19" i="23"/>
  <c r="AC68" i="23"/>
  <c r="AC63" i="23"/>
  <c r="AC78" i="23" s="1"/>
  <c r="AC109" i="23" s="1"/>
  <c r="AC58" i="23"/>
  <c r="I66" i="23"/>
  <c r="I61" i="23"/>
  <c r="I76" i="23" s="1"/>
  <c r="I107" i="23" s="1"/>
  <c r="I56" i="23"/>
  <c r="K61" i="23"/>
  <c r="K66" i="23"/>
  <c r="K56" i="23"/>
  <c r="K68" i="23"/>
  <c r="K63" i="23"/>
  <c r="K58" i="23"/>
  <c r="FB19" i="23"/>
  <c r="FB20" i="23"/>
  <c r="GG19" i="23"/>
  <c r="Q68" i="23"/>
  <c r="Q63" i="23"/>
  <c r="Q58" i="23"/>
  <c r="Q99" i="23" s="1"/>
  <c r="Q104" i="23" s="1"/>
  <c r="HK17" i="23"/>
  <c r="S66" i="23"/>
  <c r="S56" i="23"/>
  <c r="S61" i="23"/>
  <c r="NG17" i="23"/>
  <c r="AC66" i="23"/>
  <c r="AC61" i="23"/>
  <c r="AC56" i="23"/>
  <c r="AC97" i="23" s="1"/>
  <c r="AC102" i="23" s="1"/>
  <c r="E62" i="23"/>
  <c r="E67" i="23"/>
  <c r="E57" i="23"/>
  <c r="E98" i="23" s="1"/>
  <c r="E103" i="23" s="1"/>
  <c r="I67" i="23"/>
  <c r="I57" i="23"/>
  <c r="I62" i="23"/>
  <c r="M57" i="23"/>
  <c r="M62" i="23"/>
  <c r="M67" i="23"/>
  <c r="HK18" i="23"/>
  <c r="S67" i="23"/>
  <c r="S62" i="23"/>
  <c r="S77" i="23" s="1"/>
  <c r="S108" i="23" s="1"/>
  <c r="S57" i="23"/>
  <c r="S98" i="23" s="1"/>
  <c r="S103" i="23" s="1"/>
  <c r="MD20" i="23"/>
  <c r="AA69" i="23"/>
  <c r="AA64" i="23"/>
  <c r="AA79" i="23" s="1"/>
  <c r="AA110" i="23" s="1"/>
  <c r="AA59" i="23"/>
  <c r="AA100" i="23" s="1"/>
  <c r="AA105" i="23" s="1"/>
  <c r="NG18" i="23"/>
  <c r="AC67" i="23"/>
  <c r="AC62" i="23"/>
  <c r="AC57" i="23"/>
  <c r="E19" i="23"/>
  <c r="E18" i="23"/>
  <c r="G39" i="22"/>
  <c r="I39" i="22"/>
  <c r="AC39" i="22"/>
  <c r="AC64" i="22" s="1"/>
  <c r="Q38" i="22"/>
  <c r="Q63" i="22" s="1"/>
  <c r="U39" i="22"/>
  <c r="AC38" i="22"/>
  <c r="AC63" i="22" s="1"/>
  <c r="K38" i="22"/>
  <c r="M38" i="22"/>
  <c r="Q39" i="22"/>
  <c r="Q64" i="22" s="1"/>
  <c r="S39" i="22"/>
  <c r="S38" i="22"/>
  <c r="K39" i="22"/>
  <c r="M39" i="22"/>
  <c r="U38" i="22"/>
  <c r="AA38" i="22"/>
  <c r="AA39" i="22"/>
  <c r="AA44" i="22"/>
  <c r="I42" i="22"/>
  <c r="I45" i="22"/>
  <c r="NG14" i="22"/>
  <c r="AC42" i="22"/>
  <c r="AC45" i="22"/>
  <c r="K45" i="22"/>
  <c r="K42" i="22"/>
  <c r="M45" i="22"/>
  <c r="M42" i="22"/>
  <c r="GG13" i="22"/>
  <c r="Q44" i="22"/>
  <c r="Q41" i="22"/>
  <c r="S44" i="22"/>
  <c r="S41" i="22"/>
  <c r="U42" i="22"/>
  <c r="U45" i="22"/>
  <c r="U41" i="22"/>
  <c r="U44" i="22"/>
  <c r="JT13" i="22"/>
  <c r="JT14" i="22"/>
  <c r="NG13" i="22"/>
  <c r="AC44" i="22"/>
  <c r="AC41" i="22"/>
  <c r="AA45" i="22"/>
  <c r="AA42" i="22"/>
  <c r="G45" i="22"/>
  <c r="G42" i="22"/>
  <c r="K41" i="22"/>
  <c r="K44" i="22"/>
  <c r="M41" i="22"/>
  <c r="M44" i="22"/>
  <c r="GG14" i="22"/>
  <c r="Q42" i="22"/>
  <c r="Q45" i="22"/>
  <c r="S42" i="22"/>
  <c r="S45" i="22"/>
  <c r="KU13" i="22"/>
  <c r="AA41" i="22"/>
  <c r="K11" i="22"/>
  <c r="O11" i="22"/>
  <c r="AA11" i="22"/>
  <c r="O10" i="22"/>
  <c r="W10" i="22"/>
  <c r="AA10" i="22"/>
  <c r="E10" i="22"/>
  <c r="AJ10" i="22"/>
  <c r="G38" i="22" s="1"/>
  <c r="S11" i="22"/>
  <c r="K10" i="22"/>
  <c r="S10" i="22"/>
  <c r="I11" i="22"/>
  <c r="M11" i="22"/>
  <c r="Q11" i="22"/>
  <c r="U11" i="22"/>
  <c r="Y11" i="22"/>
  <c r="AC11" i="22"/>
  <c r="BN10" i="22"/>
  <c r="I38" i="22" s="1"/>
  <c r="G11" i="22"/>
  <c r="W11" i="22"/>
  <c r="M10" i="22"/>
  <c r="Q10" i="22"/>
  <c r="U10" i="22"/>
  <c r="Y10" i="22"/>
  <c r="AC10" i="22"/>
  <c r="E11" i="22"/>
  <c r="FM19" i="23"/>
  <c r="FP14" i="23"/>
  <c r="FP19" i="23" s="1"/>
  <c r="FO14" i="23"/>
  <c r="FO19" i="23" s="1"/>
  <c r="LA12" i="23"/>
  <c r="LA17" i="23" s="1"/>
  <c r="KW12" i="23"/>
  <c r="KW17" i="23" s="1"/>
  <c r="KZ12" i="23"/>
  <c r="KZ17" i="23" s="1"/>
  <c r="KV12" i="23"/>
  <c r="KV17" i="23" s="1"/>
  <c r="KY12" i="23"/>
  <c r="KU17" i="23"/>
  <c r="KX12" i="23"/>
  <c r="KX17" i="23" s="1"/>
  <c r="KU20" i="23"/>
  <c r="KY15" i="23"/>
  <c r="KX15" i="23"/>
  <c r="KX20" i="23" s="1"/>
  <c r="KZ15" i="23"/>
  <c r="KZ20" i="23" s="1"/>
  <c r="KW15" i="23"/>
  <c r="KW20" i="23" s="1"/>
  <c r="KV15" i="23"/>
  <c r="KV20" i="23" s="1"/>
  <c r="LA15" i="23"/>
  <c r="LA20" i="23" s="1"/>
  <c r="FN14" i="23"/>
  <c r="FN19" i="23" s="1"/>
  <c r="FQ19" i="23"/>
  <c r="FM20" i="23"/>
  <c r="FN15" i="23"/>
  <c r="FN20" i="23" s="1"/>
  <c r="FO15" i="23"/>
  <c r="FO20" i="23" s="1"/>
  <c r="FM17" i="23"/>
  <c r="FO12" i="23"/>
  <c r="FO17" i="23" s="1"/>
  <c r="FM18" i="23"/>
  <c r="FN13" i="23"/>
  <c r="FN18" i="23" s="1"/>
  <c r="KU19" i="23"/>
  <c r="LA14" i="23"/>
  <c r="LA19" i="23" s="1"/>
  <c r="KW14" i="23"/>
  <c r="KW19" i="23" s="1"/>
  <c r="KY14" i="23"/>
  <c r="KX14" i="23"/>
  <c r="KX19" i="23" s="1"/>
  <c r="KV14" i="23"/>
  <c r="KV19" i="23" s="1"/>
  <c r="KZ14" i="23"/>
  <c r="KZ19" i="23" s="1"/>
  <c r="FO13" i="23"/>
  <c r="FO18" i="23" s="1"/>
  <c r="FP15" i="23"/>
  <c r="FP20" i="23" s="1"/>
  <c r="FN12" i="23"/>
  <c r="FN17" i="23" s="1"/>
  <c r="FQ17" i="23"/>
  <c r="FP13" i="23"/>
  <c r="FP18" i="23" s="1"/>
  <c r="KY13" i="23"/>
  <c r="KZ13" i="23"/>
  <c r="KZ18" i="23" s="1"/>
  <c r="KW13" i="23"/>
  <c r="KW18" i="23" s="1"/>
  <c r="KV13" i="23"/>
  <c r="KV18" i="23" s="1"/>
  <c r="KU18" i="23"/>
  <c r="LA13" i="23"/>
  <c r="LA18" i="23" s="1"/>
  <c r="KX13" i="23"/>
  <c r="KX18" i="23" s="1"/>
  <c r="FP12" i="23"/>
  <c r="FP17" i="23" s="1"/>
  <c r="E17" i="23"/>
  <c r="FO10" i="22"/>
  <c r="FP11" i="22"/>
  <c r="FN10" i="22"/>
  <c r="FN11" i="22"/>
  <c r="FO11" i="22"/>
  <c r="FP10" i="22"/>
  <c r="KX11" i="22"/>
  <c r="KX14" i="22" s="1"/>
  <c r="LA11" i="22"/>
  <c r="LA14" i="22" s="1"/>
  <c r="KW11" i="22"/>
  <c r="KW14" i="22" s="1"/>
  <c r="KV11" i="22"/>
  <c r="KV14" i="22" s="1"/>
  <c r="KZ11" i="22"/>
  <c r="KZ14" i="22" s="1"/>
  <c r="KY11" i="22"/>
  <c r="K77" i="23" l="1"/>
  <c r="K108" i="23" s="1"/>
  <c r="Q88" i="23"/>
  <c r="Q93" i="23"/>
  <c r="K78" i="23"/>
  <c r="K109" i="23" s="1"/>
  <c r="K79" i="23"/>
  <c r="K110" i="23" s="1"/>
  <c r="E89" i="23"/>
  <c r="E94" i="23"/>
  <c r="W93" i="23"/>
  <c r="U88" i="23"/>
  <c r="U93" i="23"/>
  <c r="E87" i="23"/>
  <c r="E92" i="23"/>
  <c r="O93" i="23"/>
  <c r="AC89" i="23"/>
  <c r="AC94" i="23"/>
  <c r="AA87" i="23"/>
  <c r="AA92" i="23"/>
  <c r="S89" i="23"/>
  <c r="S94" i="23"/>
  <c r="O92" i="23"/>
  <c r="O94" i="23"/>
  <c r="E88" i="23"/>
  <c r="E93" i="23"/>
  <c r="AC87" i="23"/>
  <c r="AC92" i="23"/>
  <c r="AA89" i="23"/>
  <c r="AA94" i="23"/>
  <c r="S87" i="23"/>
  <c r="S92" i="23"/>
  <c r="AC88" i="23"/>
  <c r="AC93" i="23"/>
  <c r="AA88" i="23"/>
  <c r="AA93" i="23"/>
  <c r="U89" i="23"/>
  <c r="U94" i="23"/>
  <c r="S88" i="23"/>
  <c r="S93" i="23"/>
  <c r="Q89" i="23"/>
  <c r="Q94" i="23"/>
  <c r="Q87" i="23"/>
  <c r="Q92" i="23"/>
  <c r="W94" i="23"/>
  <c r="U78" i="23"/>
  <c r="U109" i="23" s="1"/>
  <c r="OM11" i="22"/>
  <c r="G76" i="23"/>
  <c r="LA10" i="22"/>
  <c r="OM13" i="23"/>
  <c r="OM12" i="23"/>
  <c r="OM15" i="23"/>
  <c r="AC77" i="23"/>
  <c r="AC108" i="23" s="1"/>
  <c r="OM14" i="23"/>
  <c r="U77" i="23"/>
  <c r="KV10" i="22"/>
  <c r="KW10" i="22"/>
  <c r="KY10" i="22"/>
  <c r="Y44" i="22" s="1"/>
  <c r="KX10" i="22"/>
  <c r="Q78" i="23"/>
  <c r="Q109" i="23" s="1"/>
  <c r="Q115" i="23" s="1"/>
  <c r="AA76" i="23"/>
  <c r="AA107" i="23" s="1"/>
  <c r="I77" i="23"/>
  <c r="I108" i="23" s="1"/>
  <c r="S76" i="23"/>
  <c r="AA116" i="23"/>
  <c r="AC76" i="23"/>
  <c r="AC107" i="23" s="1"/>
  <c r="AC113" i="23" s="1"/>
  <c r="AC79" i="23"/>
  <c r="AC110" i="23" s="1"/>
  <c r="AC116" i="23" s="1"/>
  <c r="AA77" i="23"/>
  <c r="AA108" i="23" s="1"/>
  <c r="S79" i="23"/>
  <c r="M79" i="23"/>
  <c r="AA113" i="23"/>
  <c r="KY19" i="23"/>
  <c r="Y68" i="23"/>
  <c r="Y63" i="23"/>
  <c r="Y58" i="23"/>
  <c r="Y99" i="23" s="1"/>
  <c r="Y104" i="23" s="1"/>
  <c r="O58" i="23"/>
  <c r="O99" i="23" s="1"/>
  <c r="O104" i="23" s="1"/>
  <c r="W69" i="23"/>
  <c r="M77" i="23"/>
  <c r="W67" i="23"/>
  <c r="O69" i="23"/>
  <c r="O68" i="23"/>
  <c r="K76" i="23"/>
  <c r="U98" i="23"/>
  <c r="W89" i="23"/>
  <c r="Q91" i="23"/>
  <c r="Q86" i="23"/>
  <c r="AA91" i="23"/>
  <c r="AA86" i="23"/>
  <c r="W88" i="23"/>
  <c r="O87" i="23"/>
  <c r="O86" i="23"/>
  <c r="O91" i="23"/>
  <c r="KY20" i="23"/>
  <c r="Y64" i="23"/>
  <c r="Y59" i="23"/>
  <c r="Y100" i="23" s="1"/>
  <c r="Y105" i="23" s="1"/>
  <c r="Y69" i="23"/>
  <c r="KY17" i="23"/>
  <c r="Y66" i="23"/>
  <c r="Y61" i="23"/>
  <c r="Y56" i="23"/>
  <c r="Y97" i="23" s="1"/>
  <c r="Y102" i="23" s="1"/>
  <c r="E77" i="23"/>
  <c r="E108" i="23" s="1"/>
  <c r="AC91" i="23"/>
  <c r="AC86" i="23"/>
  <c r="O89" i="23"/>
  <c r="O88" i="23"/>
  <c r="W59" i="23"/>
  <c r="W100" i="23" s="1"/>
  <c r="W105" i="23" s="1"/>
  <c r="W66" i="23"/>
  <c r="I79" i="23"/>
  <c r="I110" i="23" s="1"/>
  <c r="E79" i="23"/>
  <c r="E110" i="23" s="1"/>
  <c r="W58" i="23"/>
  <c r="W99" i="23" s="1"/>
  <c r="W104" i="23" s="1"/>
  <c r="U99" i="23"/>
  <c r="U104" i="23" s="1"/>
  <c r="O57" i="23"/>
  <c r="O61" i="23"/>
  <c r="E113" i="23"/>
  <c r="AC98" i="23"/>
  <c r="AC103" i="23" s="1"/>
  <c r="S114" i="23"/>
  <c r="W62" i="23"/>
  <c r="O64" i="23"/>
  <c r="E91" i="23"/>
  <c r="E86" i="23"/>
  <c r="KY18" i="23"/>
  <c r="Y67" i="23"/>
  <c r="Y57" i="23"/>
  <c r="Y98" i="23" s="1"/>
  <c r="Y103" i="23" s="1"/>
  <c r="Y62" i="23"/>
  <c r="W57" i="23"/>
  <c r="O59" i="23"/>
  <c r="O100" i="23" s="1"/>
  <c r="O105" i="23" s="1"/>
  <c r="O63" i="23"/>
  <c r="AC99" i="23"/>
  <c r="AC104" i="23" s="1"/>
  <c r="AA78" i="23"/>
  <c r="AA109" i="23" s="1"/>
  <c r="U79" i="23"/>
  <c r="S78" i="23"/>
  <c r="S109" i="23" s="1"/>
  <c r="Q116" i="23"/>
  <c r="W64" i="23"/>
  <c r="W79" i="23" s="1"/>
  <c r="W110" i="23" s="1"/>
  <c r="W56" i="23"/>
  <c r="U76" i="23"/>
  <c r="Q76" i="23"/>
  <c r="M76" i="23"/>
  <c r="G78" i="23"/>
  <c r="W63" i="23"/>
  <c r="O62" i="23"/>
  <c r="O56" i="23"/>
  <c r="O97" i="23" s="1"/>
  <c r="O102" i="23" s="1"/>
  <c r="W61" i="23"/>
  <c r="W68" i="23"/>
  <c r="O67" i="23"/>
  <c r="O66" i="23"/>
  <c r="AC56" i="22"/>
  <c r="AC59" i="22"/>
  <c r="AC67" i="22"/>
  <c r="Q57" i="22"/>
  <c r="Q60" i="22"/>
  <c r="Q56" i="22"/>
  <c r="Q59" i="22"/>
  <c r="AC66" i="22"/>
  <c r="W60" i="22"/>
  <c r="E38" i="22"/>
  <c r="E41" i="22"/>
  <c r="AC57" i="22"/>
  <c r="AC60" i="22"/>
  <c r="Q67" i="22"/>
  <c r="Q66" i="22"/>
  <c r="Y38" i="22"/>
  <c r="O39" i="22"/>
  <c r="O38" i="22"/>
  <c r="S50" i="22"/>
  <c r="W39" i="22"/>
  <c r="W64" i="22" s="1"/>
  <c r="K50" i="22"/>
  <c r="Y39" i="22"/>
  <c r="W57" i="22"/>
  <c r="E39" i="22"/>
  <c r="AC50" i="22"/>
  <c r="AC69" i="22" s="1"/>
  <c r="K51" i="22"/>
  <c r="O44" i="22"/>
  <c r="U50" i="22"/>
  <c r="M51" i="22"/>
  <c r="O45" i="22"/>
  <c r="M50" i="22"/>
  <c r="G51" i="22"/>
  <c r="E45" i="22"/>
  <c r="E42" i="22"/>
  <c r="I44" i="22"/>
  <c r="I41" i="22"/>
  <c r="Q51" i="22"/>
  <c r="W45" i="22"/>
  <c r="KY14" i="22"/>
  <c r="Y45" i="22"/>
  <c r="Y42" i="22"/>
  <c r="G44" i="22"/>
  <c r="G41" i="22"/>
  <c r="S51" i="22"/>
  <c r="O41" i="22"/>
  <c r="U51" i="22"/>
  <c r="O42" i="22"/>
  <c r="I51" i="22"/>
  <c r="W42" i="22"/>
  <c r="E44" i="22"/>
  <c r="Q50" i="22"/>
  <c r="Q69" i="22" s="1"/>
  <c r="AC51" i="22"/>
  <c r="P16" i="15"/>
  <c r="W77" i="23" l="1"/>
  <c r="Y88" i="23"/>
  <c r="Y93" i="23"/>
  <c r="Y87" i="23"/>
  <c r="Y92" i="23"/>
  <c r="Y89" i="23"/>
  <c r="Y94" i="23"/>
  <c r="Y41" i="22"/>
  <c r="Y50" i="22" s="1"/>
  <c r="OM10" i="22"/>
  <c r="W76" i="23"/>
  <c r="W44" i="22"/>
  <c r="W50" i="22" s="1"/>
  <c r="W38" i="22"/>
  <c r="W41" i="22"/>
  <c r="Q107" i="23"/>
  <c r="Q113" i="23" s="1"/>
  <c r="S110" i="23"/>
  <c r="S116" i="23" s="1"/>
  <c r="K107" i="23"/>
  <c r="W51" i="22"/>
  <c r="W70" i="22" s="1"/>
  <c r="Q70" i="22"/>
  <c r="Q74" i="22" s="1"/>
  <c r="AC70" i="22"/>
  <c r="AC74" i="22" s="1"/>
  <c r="U110" i="23"/>
  <c r="U116" i="23" s="1"/>
  <c r="AA114" i="23"/>
  <c r="Q114" i="23"/>
  <c r="Y77" i="23"/>
  <c r="Y108" i="23" s="1"/>
  <c r="Y78" i="23"/>
  <c r="AA115" i="23"/>
  <c r="O79" i="23"/>
  <c r="S115" i="23"/>
  <c r="O98" i="23"/>
  <c r="O103" i="23" s="1"/>
  <c r="Y91" i="23"/>
  <c r="Y86" i="23"/>
  <c r="W78" i="23"/>
  <c r="W109" i="23" s="1"/>
  <c r="AC115" i="23"/>
  <c r="O78" i="23"/>
  <c r="W98" i="23"/>
  <c r="W103" i="23" s="1"/>
  <c r="U115" i="23"/>
  <c r="Y76" i="23"/>
  <c r="O77" i="23"/>
  <c r="O108" i="23" s="1"/>
  <c r="AC114" i="23"/>
  <c r="O76" i="23"/>
  <c r="O107" i="23" s="1"/>
  <c r="W116" i="23"/>
  <c r="Y79" i="23"/>
  <c r="O51" i="22"/>
  <c r="Q73" i="22"/>
  <c r="AC73" i="22"/>
  <c r="O50" i="22"/>
  <c r="Y51" i="22"/>
  <c r="Y70" i="22" s="1"/>
  <c r="G50" i="22"/>
  <c r="W67" i="22"/>
  <c r="E51" i="22"/>
  <c r="E50" i="22"/>
  <c r="I50" i="22"/>
  <c r="P66" i="2"/>
  <c r="O66" i="2"/>
  <c r="P65" i="2"/>
  <c r="O65" i="2"/>
  <c r="P64" i="2"/>
  <c r="O64" i="2"/>
  <c r="P63" i="2"/>
  <c r="O63" i="2"/>
  <c r="P62" i="2"/>
  <c r="O62" i="2"/>
  <c r="P61" i="2"/>
  <c r="O61" i="2"/>
  <c r="P60" i="2"/>
  <c r="O60" i="2"/>
  <c r="P59" i="2"/>
  <c r="O59" i="2"/>
  <c r="P58" i="2"/>
  <c r="O58" i="2"/>
  <c r="P57" i="2"/>
  <c r="O57" i="2"/>
  <c r="P56" i="2"/>
  <c r="O56" i="2"/>
  <c r="P46" i="2"/>
  <c r="O46" i="2"/>
  <c r="P45" i="2"/>
  <c r="O45" i="2"/>
  <c r="P44" i="2"/>
  <c r="O44" i="2"/>
  <c r="P43" i="2"/>
  <c r="O43" i="2"/>
  <c r="P42" i="2"/>
  <c r="O42" i="2"/>
  <c r="P41" i="2"/>
  <c r="O41" i="2"/>
  <c r="P40" i="2"/>
  <c r="O40" i="2"/>
  <c r="P39" i="2"/>
  <c r="O39" i="2"/>
  <c r="P38" i="2"/>
  <c r="O38" i="2"/>
  <c r="P37" i="2"/>
  <c r="O37" i="2"/>
  <c r="P36" i="2"/>
  <c r="O36" i="2"/>
  <c r="P26" i="2"/>
  <c r="O26" i="2"/>
  <c r="P25" i="2"/>
  <c r="O25" i="2"/>
  <c r="P24" i="2"/>
  <c r="O24" i="2"/>
  <c r="P23" i="2"/>
  <c r="O23" i="2"/>
  <c r="P22" i="2"/>
  <c r="O22" i="2"/>
  <c r="P21" i="2"/>
  <c r="O21" i="2"/>
  <c r="P20" i="2"/>
  <c r="O20" i="2"/>
  <c r="P19" i="2"/>
  <c r="O19" i="2"/>
  <c r="P18" i="2"/>
  <c r="O18" i="2"/>
  <c r="P17" i="2"/>
  <c r="O17" i="2"/>
  <c r="P16" i="2"/>
  <c r="O16" i="2"/>
  <c r="P66" i="6"/>
  <c r="O66" i="6"/>
  <c r="P65" i="6"/>
  <c r="O65" i="6"/>
  <c r="P64" i="6"/>
  <c r="O64" i="6"/>
  <c r="P63" i="6"/>
  <c r="O63" i="6"/>
  <c r="P62" i="6"/>
  <c r="O62" i="6"/>
  <c r="P61" i="6"/>
  <c r="O61" i="6"/>
  <c r="P60" i="6"/>
  <c r="O60" i="6"/>
  <c r="P59" i="6"/>
  <c r="O59" i="6"/>
  <c r="P58" i="6"/>
  <c r="O58" i="6"/>
  <c r="P57" i="6"/>
  <c r="O57" i="6"/>
  <c r="P56" i="6"/>
  <c r="O56" i="6"/>
  <c r="P46" i="6"/>
  <c r="O46" i="6"/>
  <c r="P45" i="6"/>
  <c r="O45" i="6"/>
  <c r="P44" i="6"/>
  <c r="O44" i="6"/>
  <c r="P43" i="6"/>
  <c r="O43" i="6"/>
  <c r="P42" i="6"/>
  <c r="O42" i="6"/>
  <c r="P41" i="6"/>
  <c r="O41" i="6"/>
  <c r="P40" i="6"/>
  <c r="O40" i="6"/>
  <c r="P39" i="6"/>
  <c r="O39" i="6"/>
  <c r="P38" i="6"/>
  <c r="O38" i="6"/>
  <c r="P37" i="6"/>
  <c r="O37" i="6"/>
  <c r="P36" i="6"/>
  <c r="O36" i="6"/>
  <c r="P26" i="6"/>
  <c r="O26" i="6"/>
  <c r="P25" i="6"/>
  <c r="O25" i="6"/>
  <c r="P24" i="6"/>
  <c r="O24" i="6"/>
  <c r="P23" i="6"/>
  <c r="O23" i="6"/>
  <c r="P22" i="6"/>
  <c r="O22" i="6"/>
  <c r="P21" i="6"/>
  <c r="O21" i="6"/>
  <c r="P20" i="6"/>
  <c r="O20" i="6"/>
  <c r="P19" i="6"/>
  <c r="O19" i="6"/>
  <c r="P18" i="6"/>
  <c r="O18" i="6"/>
  <c r="P17" i="6"/>
  <c r="O17" i="6"/>
  <c r="P16" i="6"/>
  <c r="O16" i="6"/>
  <c r="P66" i="7"/>
  <c r="O66" i="7"/>
  <c r="P65" i="7"/>
  <c r="O65" i="7"/>
  <c r="P64" i="7"/>
  <c r="O64" i="7"/>
  <c r="P63" i="7"/>
  <c r="O63" i="7"/>
  <c r="P62" i="7"/>
  <c r="O62" i="7"/>
  <c r="P61" i="7"/>
  <c r="O61" i="7"/>
  <c r="P60" i="7"/>
  <c r="O60" i="7"/>
  <c r="P59" i="7"/>
  <c r="O59" i="7"/>
  <c r="P58" i="7"/>
  <c r="O58" i="7"/>
  <c r="P57" i="7"/>
  <c r="O57" i="7"/>
  <c r="P56" i="7"/>
  <c r="O56" i="7"/>
  <c r="P46" i="7"/>
  <c r="O46" i="7"/>
  <c r="P45" i="7"/>
  <c r="O45" i="7"/>
  <c r="P44" i="7"/>
  <c r="O44" i="7"/>
  <c r="P43" i="7"/>
  <c r="O43" i="7"/>
  <c r="P42" i="7"/>
  <c r="O42" i="7"/>
  <c r="P41" i="7"/>
  <c r="O41" i="7"/>
  <c r="P40" i="7"/>
  <c r="O40" i="7"/>
  <c r="P39" i="7"/>
  <c r="O39" i="7"/>
  <c r="P38" i="7"/>
  <c r="O38" i="7"/>
  <c r="P37" i="7"/>
  <c r="O37" i="7"/>
  <c r="P36" i="7"/>
  <c r="O36" i="7"/>
  <c r="P26" i="7"/>
  <c r="O26" i="7"/>
  <c r="P25" i="7"/>
  <c r="O25" i="7"/>
  <c r="P24" i="7"/>
  <c r="O24" i="7"/>
  <c r="P23" i="7"/>
  <c r="O23" i="7"/>
  <c r="P22" i="7"/>
  <c r="O22" i="7"/>
  <c r="P21" i="7"/>
  <c r="O21" i="7"/>
  <c r="P20" i="7"/>
  <c r="O20" i="7"/>
  <c r="P19" i="7"/>
  <c r="O19" i="7"/>
  <c r="P18" i="7"/>
  <c r="O18" i="7"/>
  <c r="P17" i="7"/>
  <c r="O17" i="7"/>
  <c r="P16" i="7"/>
  <c r="O16" i="7"/>
  <c r="P66" i="8"/>
  <c r="O66" i="8"/>
  <c r="P65" i="8"/>
  <c r="O65" i="8"/>
  <c r="P64" i="8"/>
  <c r="O64" i="8"/>
  <c r="P63" i="8"/>
  <c r="O63" i="8"/>
  <c r="P62" i="8"/>
  <c r="O62" i="8"/>
  <c r="P61" i="8"/>
  <c r="O61" i="8"/>
  <c r="P60" i="8"/>
  <c r="O60" i="8"/>
  <c r="P59" i="8"/>
  <c r="O59" i="8"/>
  <c r="P58" i="8"/>
  <c r="O58" i="8"/>
  <c r="P57" i="8"/>
  <c r="O57" i="8"/>
  <c r="P56" i="8"/>
  <c r="O56" i="8"/>
  <c r="P46" i="8"/>
  <c r="O46" i="8"/>
  <c r="P45" i="8"/>
  <c r="O45" i="8"/>
  <c r="P44" i="8"/>
  <c r="O44" i="8"/>
  <c r="P43" i="8"/>
  <c r="O43" i="8"/>
  <c r="P42" i="8"/>
  <c r="O42" i="8"/>
  <c r="P41" i="8"/>
  <c r="O41" i="8"/>
  <c r="P40" i="8"/>
  <c r="O40" i="8"/>
  <c r="P39" i="8"/>
  <c r="O39" i="8"/>
  <c r="P38" i="8"/>
  <c r="O38" i="8"/>
  <c r="P37" i="8"/>
  <c r="O37" i="8"/>
  <c r="P36" i="8"/>
  <c r="O36" i="8"/>
  <c r="P26" i="8"/>
  <c r="O26" i="8"/>
  <c r="P25" i="8"/>
  <c r="O25" i="8"/>
  <c r="P24" i="8"/>
  <c r="O24" i="8"/>
  <c r="P23" i="8"/>
  <c r="O23" i="8"/>
  <c r="P22" i="8"/>
  <c r="O22" i="8"/>
  <c r="P21" i="8"/>
  <c r="O21" i="8"/>
  <c r="P20" i="8"/>
  <c r="O20" i="8"/>
  <c r="P19" i="8"/>
  <c r="O19" i="8"/>
  <c r="P18" i="8"/>
  <c r="O18" i="8"/>
  <c r="P17" i="8"/>
  <c r="O17" i="8"/>
  <c r="P16" i="8"/>
  <c r="O16" i="8"/>
  <c r="P66" i="9"/>
  <c r="O66" i="9"/>
  <c r="P65" i="9"/>
  <c r="O65" i="9"/>
  <c r="P64" i="9"/>
  <c r="O64" i="9"/>
  <c r="P63" i="9"/>
  <c r="O63" i="9"/>
  <c r="P62" i="9"/>
  <c r="O62" i="9"/>
  <c r="P61" i="9"/>
  <c r="O61" i="9"/>
  <c r="P60" i="9"/>
  <c r="O60" i="9"/>
  <c r="P59" i="9"/>
  <c r="O59" i="9"/>
  <c r="P58" i="9"/>
  <c r="O58" i="9"/>
  <c r="P57" i="9"/>
  <c r="O57" i="9"/>
  <c r="P56" i="9"/>
  <c r="O56" i="9"/>
  <c r="P46" i="9"/>
  <c r="O46" i="9"/>
  <c r="P45" i="9"/>
  <c r="O45" i="9"/>
  <c r="P44" i="9"/>
  <c r="O44" i="9"/>
  <c r="P43" i="9"/>
  <c r="O43" i="9"/>
  <c r="P42" i="9"/>
  <c r="O42" i="9"/>
  <c r="P41" i="9"/>
  <c r="O41" i="9"/>
  <c r="P40" i="9"/>
  <c r="O40" i="9"/>
  <c r="P39" i="9"/>
  <c r="O39" i="9"/>
  <c r="P38" i="9"/>
  <c r="O38" i="9"/>
  <c r="P37" i="9"/>
  <c r="O37" i="9"/>
  <c r="P36" i="9"/>
  <c r="O36" i="9"/>
  <c r="P26" i="9"/>
  <c r="O26" i="9"/>
  <c r="P25" i="9"/>
  <c r="O25" i="9"/>
  <c r="P24" i="9"/>
  <c r="O24" i="9"/>
  <c r="P23" i="9"/>
  <c r="O23" i="9"/>
  <c r="P22" i="9"/>
  <c r="O22" i="9"/>
  <c r="P21" i="9"/>
  <c r="O21" i="9"/>
  <c r="P20" i="9"/>
  <c r="O20" i="9"/>
  <c r="P19" i="9"/>
  <c r="O19" i="9"/>
  <c r="P18" i="9"/>
  <c r="O18" i="9"/>
  <c r="P17" i="9"/>
  <c r="O17" i="9"/>
  <c r="P16" i="9"/>
  <c r="O16" i="9"/>
  <c r="P66" i="10"/>
  <c r="O66" i="10"/>
  <c r="P65" i="10"/>
  <c r="O65" i="10"/>
  <c r="P64" i="10"/>
  <c r="O64" i="10"/>
  <c r="P63" i="10"/>
  <c r="O63" i="10"/>
  <c r="P62" i="10"/>
  <c r="O62" i="10"/>
  <c r="P61" i="10"/>
  <c r="O61" i="10"/>
  <c r="P60" i="10"/>
  <c r="O60" i="10"/>
  <c r="P59" i="10"/>
  <c r="O59" i="10"/>
  <c r="P58" i="10"/>
  <c r="O58" i="10"/>
  <c r="P57" i="10"/>
  <c r="O57" i="10"/>
  <c r="P56" i="10"/>
  <c r="O56" i="10"/>
  <c r="P46" i="10"/>
  <c r="O46" i="10"/>
  <c r="P45" i="10"/>
  <c r="O45" i="10"/>
  <c r="P44" i="10"/>
  <c r="O44" i="10"/>
  <c r="P43" i="10"/>
  <c r="O43" i="10"/>
  <c r="P42" i="10"/>
  <c r="O42" i="10"/>
  <c r="P41" i="10"/>
  <c r="O41" i="10"/>
  <c r="P40" i="10"/>
  <c r="O40" i="10"/>
  <c r="P39" i="10"/>
  <c r="O39" i="10"/>
  <c r="P38" i="10"/>
  <c r="O38" i="10"/>
  <c r="P37" i="10"/>
  <c r="O37" i="10"/>
  <c r="P36" i="10"/>
  <c r="O36" i="10"/>
  <c r="P26" i="10"/>
  <c r="O26" i="10"/>
  <c r="P25" i="10"/>
  <c r="O25" i="10"/>
  <c r="P24" i="10"/>
  <c r="O24" i="10"/>
  <c r="P23" i="10"/>
  <c r="O23" i="10"/>
  <c r="P22" i="10"/>
  <c r="O22" i="10"/>
  <c r="P21" i="10"/>
  <c r="O21" i="10"/>
  <c r="P20" i="10"/>
  <c r="O20" i="10"/>
  <c r="P19" i="10"/>
  <c r="O19" i="10"/>
  <c r="P18" i="10"/>
  <c r="O18" i="10"/>
  <c r="P17" i="10"/>
  <c r="O17" i="10"/>
  <c r="P16" i="10"/>
  <c r="O16" i="10"/>
  <c r="P66" i="11"/>
  <c r="O66" i="11"/>
  <c r="P65" i="11"/>
  <c r="O65" i="11"/>
  <c r="P64" i="11"/>
  <c r="O64" i="11"/>
  <c r="P63" i="11"/>
  <c r="O63" i="11"/>
  <c r="P62" i="11"/>
  <c r="O62" i="11"/>
  <c r="P61" i="11"/>
  <c r="O61" i="11"/>
  <c r="P60" i="11"/>
  <c r="O60" i="11"/>
  <c r="P59" i="11"/>
  <c r="O59" i="11"/>
  <c r="P58" i="11"/>
  <c r="O58" i="11"/>
  <c r="P57" i="11"/>
  <c r="O57" i="11"/>
  <c r="P56" i="11"/>
  <c r="O56" i="11"/>
  <c r="P46" i="11"/>
  <c r="O46" i="11"/>
  <c r="P45" i="11"/>
  <c r="O45" i="11"/>
  <c r="P44" i="11"/>
  <c r="O44" i="11"/>
  <c r="P43" i="11"/>
  <c r="O43" i="11"/>
  <c r="P42" i="11"/>
  <c r="O42" i="11"/>
  <c r="P41" i="11"/>
  <c r="O41" i="11"/>
  <c r="P40" i="11"/>
  <c r="O40" i="11"/>
  <c r="P39" i="11"/>
  <c r="O39" i="11"/>
  <c r="P38" i="11"/>
  <c r="O38" i="11"/>
  <c r="P37" i="11"/>
  <c r="O37" i="11"/>
  <c r="P36" i="11"/>
  <c r="O36" i="11"/>
  <c r="P26" i="11"/>
  <c r="O26" i="11"/>
  <c r="P25" i="11"/>
  <c r="O25" i="11"/>
  <c r="P24" i="11"/>
  <c r="O24" i="11"/>
  <c r="P23" i="11"/>
  <c r="O23" i="11"/>
  <c r="P22" i="11"/>
  <c r="O22" i="11"/>
  <c r="P21" i="11"/>
  <c r="O21" i="11"/>
  <c r="P20" i="11"/>
  <c r="O20" i="11"/>
  <c r="P19" i="11"/>
  <c r="O19" i="11"/>
  <c r="P18" i="11"/>
  <c r="O18" i="11"/>
  <c r="P17" i="11"/>
  <c r="O17" i="11"/>
  <c r="P16" i="11"/>
  <c r="O16" i="11"/>
  <c r="P66" i="12"/>
  <c r="O66" i="12"/>
  <c r="P65" i="12"/>
  <c r="O65" i="12"/>
  <c r="P64" i="12"/>
  <c r="O64" i="12"/>
  <c r="P63" i="12"/>
  <c r="O63" i="12"/>
  <c r="P62" i="12"/>
  <c r="O62" i="12"/>
  <c r="P61" i="12"/>
  <c r="O61" i="12"/>
  <c r="P60" i="12"/>
  <c r="O60" i="12"/>
  <c r="P59" i="12"/>
  <c r="O59" i="12"/>
  <c r="P58" i="12"/>
  <c r="O58" i="12"/>
  <c r="P57" i="12"/>
  <c r="O57" i="12"/>
  <c r="P56" i="12"/>
  <c r="O56" i="12"/>
  <c r="P46" i="12"/>
  <c r="O46" i="12"/>
  <c r="P45" i="12"/>
  <c r="O45" i="12"/>
  <c r="P44" i="12"/>
  <c r="O44" i="12"/>
  <c r="P43" i="12"/>
  <c r="O43" i="12"/>
  <c r="P42" i="12"/>
  <c r="O42" i="12"/>
  <c r="P41" i="12"/>
  <c r="O41" i="12"/>
  <c r="P40" i="12"/>
  <c r="O40" i="12"/>
  <c r="P39" i="12"/>
  <c r="O39" i="12"/>
  <c r="P38" i="12"/>
  <c r="O38" i="12"/>
  <c r="P37" i="12"/>
  <c r="O37" i="12"/>
  <c r="P36" i="12"/>
  <c r="O36" i="12"/>
  <c r="P26" i="12"/>
  <c r="O26" i="12"/>
  <c r="P25" i="12"/>
  <c r="O25" i="12"/>
  <c r="P24" i="12"/>
  <c r="O24" i="12"/>
  <c r="P23" i="12"/>
  <c r="O23" i="12"/>
  <c r="P22" i="12"/>
  <c r="O22" i="12"/>
  <c r="P21" i="12"/>
  <c r="O21" i="12"/>
  <c r="P20" i="12"/>
  <c r="O20" i="12"/>
  <c r="P19" i="12"/>
  <c r="O19" i="12"/>
  <c r="P18" i="12"/>
  <c r="O18" i="12"/>
  <c r="P17" i="12"/>
  <c r="O17" i="12"/>
  <c r="P16" i="12"/>
  <c r="O16" i="12"/>
  <c r="P66" i="13"/>
  <c r="O66" i="13"/>
  <c r="P65" i="13"/>
  <c r="O65" i="13"/>
  <c r="P64" i="13"/>
  <c r="O64" i="13"/>
  <c r="P63" i="13"/>
  <c r="O63" i="13"/>
  <c r="P62" i="13"/>
  <c r="O62" i="13"/>
  <c r="P61" i="13"/>
  <c r="O61" i="13"/>
  <c r="P60" i="13"/>
  <c r="O60" i="13"/>
  <c r="P59" i="13"/>
  <c r="O59" i="13"/>
  <c r="P58" i="13"/>
  <c r="O58" i="13"/>
  <c r="P57" i="13"/>
  <c r="O57" i="13"/>
  <c r="P56" i="13"/>
  <c r="O56" i="13"/>
  <c r="P46" i="13"/>
  <c r="O46" i="13"/>
  <c r="P45" i="13"/>
  <c r="O45" i="13"/>
  <c r="P44" i="13"/>
  <c r="O44" i="13"/>
  <c r="P43" i="13"/>
  <c r="O43" i="13"/>
  <c r="P42" i="13"/>
  <c r="O42" i="13"/>
  <c r="P41" i="13"/>
  <c r="O41" i="13"/>
  <c r="P40" i="13"/>
  <c r="O40" i="13"/>
  <c r="P39" i="13"/>
  <c r="O39" i="13"/>
  <c r="P38" i="13"/>
  <c r="O38" i="13"/>
  <c r="P37" i="13"/>
  <c r="O37" i="13"/>
  <c r="P36" i="13"/>
  <c r="O36" i="13"/>
  <c r="P26" i="13"/>
  <c r="O26" i="13"/>
  <c r="P25" i="13"/>
  <c r="O25" i="13"/>
  <c r="P24" i="13"/>
  <c r="O24" i="13"/>
  <c r="P23" i="13"/>
  <c r="O23" i="13"/>
  <c r="P22" i="13"/>
  <c r="O22" i="13"/>
  <c r="P21" i="13"/>
  <c r="O21" i="13"/>
  <c r="P20" i="13"/>
  <c r="O20" i="13"/>
  <c r="P19" i="13"/>
  <c r="O19" i="13"/>
  <c r="P18" i="13"/>
  <c r="O18" i="13"/>
  <c r="P17" i="13"/>
  <c r="O17" i="13"/>
  <c r="P16" i="13"/>
  <c r="O16" i="13"/>
  <c r="P66" i="14"/>
  <c r="O66" i="14"/>
  <c r="P65" i="14"/>
  <c r="O65" i="14"/>
  <c r="P64" i="14"/>
  <c r="O64" i="14"/>
  <c r="P63" i="14"/>
  <c r="O63" i="14"/>
  <c r="P62" i="14"/>
  <c r="O62" i="14"/>
  <c r="P61" i="14"/>
  <c r="O61" i="14"/>
  <c r="P60" i="14"/>
  <c r="O60" i="14"/>
  <c r="P59" i="14"/>
  <c r="O59" i="14"/>
  <c r="P58" i="14"/>
  <c r="O58" i="14"/>
  <c r="P57" i="14"/>
  <c r="O57" i="14"/>
  <c r="P56" i="14"/>
  <c r="O56" i="14"/>
  <c r="P46" i="14"/>
  <c r="O46" i="14"/>
  <c r="P45" i="14"/>
  <c r="O45" i="14"/>
  <c r="P44" i="14"/>
  <c r="O44" i="14"/>
  <c r="P43" i="14"/>
  <c r="O43" i="14"/>
  <c r="P42" i="14"/>
  <c r="O42" i="14"/>
  <c r="P41" i="14"/>
  <c r="O41" i="14"/>
  <c r="P40" i="14"/>
  <c r="O40" i="14"/>
  <c r="P39" i="14"/>
  <c r="O39" i="14"/>
  <c r="P38" i="14"/>
  <c r="O38" i="14"/>
  <c r="P37" i="14"/>
  <c r="O37" i="14"/>
  <c r="P36" i="14"/>
  <c r="O36" i="14"/>
  <c r="P26" i="14"/>
  <c r="O26" i="14"/>
  <c r="P25" i="14"/>
  <c r="O25" i="14"/>
  <c r="P24" i="14"/>
  <c r="O24" i="14"/>
  <c r="P23" i="14"/>
  <c r="O23" i="14"/>
  <c r="P22" i="14"/>
  <c r="O22" i="14"/>
  <c r="P21" i="14"/>
  <c r="O21" i="14"/>
  <c r="P20" i="14"/>
  <c r="O20" i="14"/>
  <c r="P19" i="14"/>
  <c r="O19" i="14"/>
  <c r="P18" i="14"/>
  <c r="O18" i="14"/>
  <c r="P17" i="14"/>
  <c r="O17" i="14"/>
  <c r="P16" i="14"/>
  <c r="O16" i="14"/>
  <c r="P66" i="15"/>
  <c r="O66" i="15"/>
  <c r="P65" i="15"/>
  <c r="O65" i="15"/>
  <c r="P64" i="15"/>
  <c r="O64" i="15"/>
  <c r="P63" i="15"/>
  <c r="O63" i="15"/>
  <c r="P62" i="15"/>
  <c r="O62" i="15"/>
  <c r="P61" i="15"/>
  <c r="O61" i="15"/>
  <c r="P60" i="15"/>
  <c r="O60" i="15"/>
  <c r="P59" i="15"/>
  <c r="O59" i="15"/>
  <c r="P58" i="15"/>
  <c r="O58" i="15"/>
  <c r="P57" i="15"/>
  <c r="O57" i="15"/>
  <c r="P56" i="15"/>
  <c r="O56" i="15"/>
  <c r="P46" i="15"/>
  <c r="O46" i="15"/>
  <c r="P45" i="15"/>
  <c r="O45" i="15"/>
  <c r="P44" i="15"/>
  <c r="O44" i="15"/>
  <c r="P43" i="15"/>
  <c r="O43" i="15"/>
  <c r="P42" i="15"/>
  <c r="O42" i="15"/>
  <c r="P41" i="15"/>
  <c r="O41" i="15"/>
  <c r="P40" i="15"/>
  <c r="O40" i="15"/>
  <c r="P39" i="15"/>
  <c r="O39" i="15"/>
  <c r="P38" i="15"/>
  <c r="O38" i="15"/>
  <c r="P37" i="15"/>
  <c r="O37" i="15"/>
  <c r="P36" i="15"/>
  <c r="O36" i="15"/>
  <c r="P26" i="15"/>
  <c r="O26" i="15"/>
  <c r="P25" i="15"/>
  <c r="O25" i="15"/>
  <c r="P24" i="15"/>
  <c r="O24" i="15"/>
  <c r="P23" i="15"/>
  <c r="O23" i="15"/>
  <c r="P22" i="15"/>
  <c r="O22" i="15"/>
  <c r="P21" i="15"/>
  <c r="O21" i="15"/>
  <c r="P20" i="15"/>
  <c r="O20" i="15"/>
  <c r="P19" i="15"/>
  <c r="O19" i="15"/>
  <c r="P18" i="15"/>
  <c r="O18" i="15"/>
  <c r="P17" i="15"/>
  <c r="O17" i="15"/>
  <c r="O16" i="15"/>
  <c r="P66" i="16"/>
  <c r="O66" i="16"/>
  <c r="P65" i="16"/>
  <c r="O65" i="16"/>
  <c r="P64" i="16"/>
  <c r="O64" i="16"/>
  <c r="P63" i="16"/>
  <c r="O63" i="16"/>
  <c r="P62" i="16"/>
  <c r="O62" i="16"/>
  <c r="P61" i="16"/>
  <c r="O61" i="16"/>
  <c r="P60" i="16"/>
  <c r="O60" i="16"/>
  <c r="P59" i="16"/>
  <c r="O59" i="16"/>
  <c r="P58" i="16"/>
  <c r="O58" i="16"/>
  <c r="P57" i="16"/>
  <c r="O57" i="16"/>
  <c r="P56" i="16"/>
  <c r="O56" i="16"/>
  <c r="P46" i="16"/>
  <c r="O46" i="16"/>
  <c r="P45" i="16"/>
  <c r="O45" i="16"/>
  <c r="P44" i="16"/>
  <c r="O44" i="16"/>
  <c r="P43" i="16"/>
  <c r="O43" i="16"/>
  <c r="P42" i="16"/>
  <c r="O42" i="16"/>
  <c r="P41" i="16"/>
  <c r="O41" i="16"/>
  <c r="P40" i="16"/>
  <c r="O40" i="16"/>
  <c r="P39" i="16"/>
  <c r="O39" i="16"/>
  <c r="P38" i="16"/>
  <c r="O38" i="16"/>
  <c r="P37" i="16"/>
  <c r="O37" i="16"/>
  <c r="P36" i="16"/>
  <c r="O36" i="16"/>
  <c r="P26" i="16"/>
  <c r="O26" i="16"/>
  <c r="P25" i="16"/>
  <c r="O25" i="16"/>
  <c r="P24" i="16"/>
  <c r="O24" i="16"/>
  <c r="P23" i="16"/>
  <c r="O23" i="16"/>
  <c r="P22" i="16"/>
  <c r="O22" i="16"/>
  <c r="P21" i="16"/>
  <c r="O21" i="16"/>
  <c r="P20" i="16"/>
  <c r="O20" i="16"/>
  <c r="P19" i="16"/>
  <c r="O19" i="16"/>
  <c r="P18" i="16"/>
  <c r="O18" i="16"/>
  <c r="P17" i="16"/>
  <c r="O17" i="16"/>
  <c r="P16" i="16"/>
  <c r="O16" i="16"/>
  <c r="QV46" i="3"/>
  <c r="QW46" i="3" s="1"/>
  <c r="QX46" i="3" s="1"/>
  <c r="QY46" i="3" s="1"/>
  <c r="QZ46" i="3" s="1"/>
  <c r="RA46" i="3" s="1"/>
  <c r="RB46" i="3" s="1"/>
  <c r="RC46" i="3" s="1"/>
  <c r="RD46" i="3" s="1"/>
  <c r="RE46" i="3" s="1"/>
  <c r="RF46" i="3" s="1"/>
  <c r="RG46" i="3" s="1"/>
  <c r="RH46" i="3" s="1"/>
  <c r="RI46" i="3" s="1"/>
  <c r="RJ46" i="3" s="1"/>
  <c r="RK46" i="3" s="1"/>
  <c r="RL46" i="3" s="1"/>
  <c r="RM46" i="3" s="1"/>
  <c r="RN46" i="3" s="1"/>
  <c r="RO46" i="3" s="1"/>
  <c r="RP46" i="3" s="1"/>
  <c r="RQ46" i="3" s="1"/>
  <c r="RR46" i="3" s="1"/>
  <c r="RS46" i="3" s="1"/>
  <c r="RT46" i="3" s="1"/>
  <c r="RU46" i="3" s="1"/>
  <c r="RV46" i="3" s="1"/>
  <c r="RW46" i="3" s="1"/>
  <c r="RX46" i="3" s="1"/>
  <c r="RY46" i="3" s="1"/>
  <c r="RZ46" i="3" s="1"/>
  <c r="SA46" i="3" s="1"/>
  <c r="SB46" i="3" s="1"/>
  <c r="SC46" i="3" s="1"/>
  <c r="SD46" i="3" s="1"/>
  <c r="SE46" i="3" s="1"/>
  <c r="SF46" i="3" s="1"/>
  <c r="SG46" i="3" s="1"/>
  <c r="SH46" i="3" s="1"/>
  <c r="SI46" i="3" s="1"/>
  <c r="QV44" i="3"/>
  <c r="QW44" i="3" s="1"/>
  <c r="QX44" i="3" s="1"/>
  <c r="QY44" i="3" s="1"/>
  <c r="QZ44" i="3" s="1"/>
  <c r="RA44" i="3" s="1"/>
  <c r="RB44" i="3" s="1"/>
  <c r="RC44" i="3" s="1"/>
  <c r="RD44" i="3" s="1"/>
  <c r="RE44" i="3" s="1"/>
  <c r="RF44" i="3" s="1"/>
  <c r="RG44" i="3" s="1"/>
  <c r="RH44" i="3" s="1"/>
  <c r="RI44" i="3" s="1"/>
  <c r="RJ44" i="3" s="1"/>
  <c r="RK44" i="3" s="1"/>
  <c r="RL44" i="3" s="1"/>
  <c r="RM44" i="3" s="1"/>
  <c r="RN44" i="3" s="1"/>
  <c r="RO44" i="3" s="1"/>
  <c r="RP44" i="3" s="1"/>
  <c r="RQ44" i="3" s="1"/>
  <c r="RR44" i="3" s="1"/>
  <c r="RS44" i="3" s="1"/>
  <c r="RT44" i="3" s="1"/>
  <c r="RU44" i="3" s="1"/>
  <c r="RV44" i="3" s="1"/>
  <c r="RW44" i="3" s="1"/>
  <c r="RX44" i="3" s="1"/>
  <c r="RY44" i="3" s="1"/>
  <c r="RZ44" i="3" s="1"/>
  <c r="SA44" i="3" s="1"/>
  <c r="SB44" i="3" s="1"/>
  <c r="SC44" i="3" s="1"/>
  <c r="SD44" i="3" s="1"/>
  <c r="SE44" i="3" s="1"/>
  <c r="SF44" i="3" s="1"/>
  <c r="SG44" i="3" s="1"/>
  <c r="SH44" i="3" s="1"/>
  <c r="SI44" i="3" s="1"/>
  <c r="QV42" i="3"/>
  <c r="QW42" i="3" s="1"/>
  <c r="QX42" i="3" s="1"/>
  <c r="QY42" i="3" s="1"/>
  <c r="QZ42" i="3" s="1"/>
  <c r="RA42" i="3" s="1"/>
  <c r="RB42" i="3" s="1"/>
  <c r="RC42" i="3" s="1"/>
  <c r="RD42" i="3" s="1"/>
  <c r="RE42" i="3" s="1"/>
  <c r="RF42" i="3" s="1"/>
  <c r="RG42" i="3" s="1"/>
  <c r="RH42" i="3" s="1"/>
  <c r="RI42" i="3" s="1"/>
  <c r="RJ42" i="3" s="1"/>
  <c r="RK42" i="3" s="1"/>
  <c r="RL42" i="3" s="1"/>
  <c r="RM42" i="3" s="1"/>
  <c r="RN42" i="3" s="1"/>
  <c r="RO42" i="3" s="1"/>
  <c r="RP42" i="3" s="1"/>
  <c r="RQ42" i="3" s="1"/>
  <c r="RR42" i="3" s="1"/>
  <c r="RS42" i="3" s="1"/>
  <c r="RT42" i="3" s="1"/>
  <c r="RU42" i="3" s="1"/>
  <c r="RV42" i="3" s="1"/>
  <c r="RW42" i="3" s="1"/>
  <c r="RX42" i="3" s="1"/>
  <c r="RY42" i="3" s="1"/>
  <c r="RZ42" i="3" s="1"/>
  <c r="SA42" i="3" s="1"/>
  <c r="SB42" i="3" s="1"/>
  <c r="SC42" i="3" s="1"/>
  <c r="SD42" i="3" s="1"/>
  <c r="SE42" i="3" s="1"/>
  <c r="SF42" i="3" s="1"/>
  <c r="SG42" i="3" s="1"/>
  <c r="SH42" i="3" s="1"/>
  <c r="SI42" i="3" s="1"/>
  <c r="QV40" i="3"/>
  <c r="QW40" i="3" s="1"/>
  <c r="QX40" i="3" s="1"/>
  <c r="QY40" i="3" s="1"/>
  <c r="QZ40" i="3" s="1"/>
  <c r="RA40" i="3" s="1"/>
  <c r="RB40" i="3" s="1"/>
  <c r="RC40" i="3" s="1"/>
  <c r="RD40" i="3" s="1"/>
  <c r="RE40" i="3" s="1"/>
  <c r="RF40" i="3" s="1"/>
  <c r="RG40" i="3" s="1"/>
  <c r="RH40" i="3" s="1"/>
  <c r="RI40" i="3" s="1"/>
  <c r="RJ40" i="3" s="1"/>
  <c r="RK40" i="3" s="1"/>
  <c r="RL40" i="3" s="1"/>
  <c r="RM40" i="3" s="1"/>
  <c r="RN40" i="3" s="1"/>
  <c r="RO40" i="3" s="1"/>
  <c r="RP40" i="3" s="1"/>
  <c r="RQ40" i="3" s="1"/>
  <c r="RR40" i="3" s="1"/>
  <c r="RS40" i="3" s="1"/>
  <c r="RT40" i="3" s="1"/>
  <c r="RU40" i="3" s="1"/>
  <c r="RV40" i="3" s="1"/>
  <c r="RW40" i="3" s="1"/>
  <c r="RX40" i="3" s="1"/>
  <c r="RY40" i="3" s="1"/>
  <c r="RZ40" i="3" s="1"/>
  <c r="SA40" i="3" s="1"/>
  <c r="SB40" i="3" s="1"/>
  <c r="SC40" i="3" s="1"/>
  <c r="SD40" i="3" s="1"/>
  <c r="SE40" i="3" s="1"/>
  <c r="SF40" i="3" s="1"/>
  <c r="SG40" i="3" s="1"/>
  <c r="SH40" i="3" s="1"/>
  <c r="SI40" i="3" s="1"/>
  <c r="QV38" i="3"/>
  <c r="QW38" i="3" s="1"/>
  <c r="QX38" i="3" s="1"/>
  <c r="QY38" i="3" s="1"/>
  <c r="QZ38" i="3" s="1"/>
  <c r="RA38" i="3" s="1"/>
  <c r="RB38" i="3" s="1"/>
  <c r="RC38" i="3" s="1"/>
  <c r="RD38" i="3" s="1"/>
  <c r="RE38" i="3" s="1"/>
  <c r="RF38" i="3" s="1"/>
  <c r="RG38" i="3" s="1"/>
  <c r="RH38" i="3" s="1"/>
  <c r="RI38" i="3" s="1"/>
  <c r="RJ38" i="3" s="1"/>
  <c r="RK38" i="3" s="1"/>
  <c r="RL38" i="3" s="1"/>
  <c r="RM38" i="3" s="1"/>
  <c r="RN38" i="3" s="1"/>
  <c r="RO38" i="3" s="1"/>
  <c r="RP38" i="3" s="1"/>
  <c r="RQ38" i="3" s="1"/>
  <c r="RR38" i="3" s="1"/>
  <c r="RS38" i="3" s="1"/>
  <c r="RT38" i="3" s="1"/>
  <c r="RU38" i="3" s="1"/>
  <c r="RV38" i="3" s="1"/>
  <c r="RW38" i="3" s="1"/>
  <c r="RX38" i="3" s="1"/>
  <c r="RY38" i="3" s="1"/>
  <c r="RZ38" i="3" s="1"/>
  <c r="SA38" i="3" s="1"/>
  <c r="SB38" i="3" s="1"/>
  <c r="SC38" i="3" s="1"/>
  <c r="SD38" i="3" s="1"/>
  <c r="SE38" i="3" s="1"/>
  <c r="SF38" i="3" s="1"/>
  <c r="SG38" i="3" s="1"/>
  <c r="SH38" i="3" s="1"/>
  <c r="SI38" i="3" s="1"/>
  <c r="QV36" i="3"/>
  <c r="QW36" i="3" s="1"/>
  <c r="QX36" i="3" s="1"/>
  <c r="QY36" i="3" s="1"/>
  <c r="QZ36" i="3" s="1"/>
  <c r="RA36" i="3" s="1"/>
  <c r="RB36" i="3" s="1"/>
  <c r="RC36" i="3" s="1"/>
  <c r="RD36" i="3" s="1"/>
  <c r="RE36" i="3" s="1"/>
  <c r="RF36" i="3" s="1"/>
  <c r="RG36" i="3" s="1"/>
  <c r="RH36" i="3" s="1"/>
  <c r="RI36" i="3" s="1"/>
  <c r="RJ36" i="3" s="1"/>
  <c r="RK36" i="3" s="1"/>
  <c r="RL36" i="3" s="1"/>
  <c r="RM36" i="3" s="1"/>
  <c r="RN36" i="3" s="1"/>
  <c r="RO36" i="3" s="1"/>
  <c r="RP36" i="3" s="1"/>
  <c r="RQ36" i="3" s="1"/>
  <c r="RR36" i="3" s="1"/>
  <c r="RS36" i="3" s="1"/>
  <c r="RT36" i="3" s="1"/>
  <c r="RU36" i="3" s="1"/>
  <c r="RV36" i="3" s="1"/>
  <c r="RW36" i="3" s="1"/>
  <c r="RX36" i="3" s="1"/>
  <c r="RY36" i="3" s="1"/>
  <c r="RZ36" i="3" s="1"/>
  <c r="SA36" i="3" s="1"/>
  <c r="SB36" i="3" s="1"/>
  <c r="SC36" i="3" s="1"/>
  <c r="SD36" i="3" s="1"/>
  <c r="SE36" i="3" s="1"/>
  <c r="SF36" i="3" s="1"/>
  <c r="SG36" i="3" s="1"/>
  <c r="SH36" i="3" s="1"/>
  <c r="SI36" i="3" s="1"/>
  <c r="QV34" i="3"/>
  <c r="QW34" i="3" s="1"/>
  <c r="QX34" i="3" s="1"/>
  <c r="QY34" i="3" s="1"/>
  <c r="QZ34" i="3" s="1"/>
  <c r="RA34" i="3" s="1"/>
  <c r="RB34" i="3" s="1"/>
  <c r="RC34" i="3" s="1"/>
  <c r="RD34" i="3" s="1"/>
  <c r="RE34" i="3" s="1"/>
  <c r="RF34" i="3" s="1"/>
  <c r="RG34" i="3" s="1"/>
  <c r="RH34" i="3" s="1"/>
  <c r="RI34" i="3" s="1"/>
  <c r="RJ34" i="3" s="1"/>
  <c r="RK34" i="3" s="1"/>
  <c r="RL34" i="3" s="1"/>
  <c r="RM34" i="3" s="1"/>
  <c r="RN34" i="3" s="1"/>
  <c r="RO34" i="3" s="1"/>
  <c r="RP34" i="3" s="1"/>
  <c r="RQ34" i="3" s="1"/>
  <c r="RR34" i="3" s="1"/>
  <c r="RS34" i="3" s="1"/>
  <c r="RT34" i="3" s="1"/>
  <c r="RU34" i="3" s="1"/>
  <c r="RV34" i="3" s="1"/>
  <c r="RW34" i="3" s="1"/>
  <c r="RX34" i="3" s="1"/>
  <c r="RY34" i="3" s="1"/>
  <c r="RZ34" i="3" s="1"/>
  <c r="SA34" i="3" s="1"/>
  <c r="SB34" i="3" s="1"/>
  <c r="SC34" i="3" s="1"/>
  <c r="SD34" i="3" s="1"/>
  <c r="SE34" i="3" s="1"/>
  <c r="SF34" i="3" s="1"/>
  <c r="SG34" i="3" s="1"/>
  <c r="SH34" i="3" s="1"/>
  <c r="SI34" i="3" s="1"/>
  <c r="QV32" i="3"/>
  <c r="QW32" i="3" s="1"/>
  <c r="QX32" i="3" s="1"/>
  <c r="QY32" i="3" s="1"/>
  <c r="QZ32" i="3" s="1"/>
  <c r="RA32" i="3" s="1"/>
  <c r="RB32" i="3" s="1"/>
  <c r="RC32" i="3" s="1"/>
  <c r="RD32" i="3" s="1"/>
  <c r="RE32" i="3" s="1"/>
  <c r="RF32" i="3" s="1"/>
  <c r="RG32" i="3" s="1"/>
  <c r="RH32" i="3" s="1"/>
  <c r="RI32" i="3" s="1"/>
  <c r="RJ32" i="3" s="1"/>
  <c r="RK32" i="3" s="1"/>
  <c r="RL32" i="3" s="1"/>
  <c r="RM32" i="3" s="1"/>
  <c r="RN32" i="3" s="1"/>
  <c r="RO32" i="3" s="1"/>
  <c r="RP32" i="3" s="1"/>
  <c r="RQ32" i="3" s="1"/>
  <c r="RR32" i="3" s="1"/>
  <c r="RS32" i="3" s="1"/>
  <c r="RT32" i="3" s="1"/>
  <c r="RU32" i="3" s="1"/>
  <c r="RV32" i="3" s="1"/>
  <c r="RW32" i="3" s="1"/>
  <c r="RX32" i="3" s="1"/>
  <c r="RY32" i="3" s="1"/>
  <c r="RZ32" i="3" s="1"/>
  <c r="SA32" i="3" s="1"/>
  <c r="SB32" i="3" s="1"/>
  <c r="SC32" i="3" s="1"/>
  <c r="SD32" i="3" s="1"/>
  <c r="SE32" i="3" s="1"/>
  <c r="SF32" i="3" s="1"/>
  <c r="SG32" i="3" s="1"/>
  <c r="SH32" i="3" s="1"/>
  <c r="SI32" i="3" s="1"/>
  <c r="QV30" i="3"/>
  <c r="QW30" i="3" s="1"/>
  <c r="QX30" i="3" s="1"/>
  <c r="QY30" i="3" s="1"/>
  <c r="QZ30" i="3" s="1"/>
  <c r="RA30" i="3" s="1"/>
  <c r="RB30" i="3" s="1"/>
  <c r="RC30" i="3" s="1"/>
  <c r="RD30" i="3" s="1"/>
  <c r="RE30" i="3" s="1"/>
  <c r="RF30" i="3" s="1"/>
  <c r="RG30" i="3" s="1"/>
  <c r="RH30" i="3" s="1"/>
  <c r="RI30" i="3" s="1"/>
  <c r="RJ30" i="3" s="1"/>
  <c r="RK30" i="3" s="1"/>
  <c r="RL30" i="3" s="1"/>
  <c r="RM30" i="3" s="1"/>
  <c r="RN30" i="3" s="1"/>
  <c r="RO30" i="3" s="1"/>
  <c r="RP30" i="3" s="1"/>
  <c r="RQ30" i="3" s="1"/>
  <c r="RR30" i="3" s="1"/>
  <c r="RS30" i="3" s="1"/>
  <c r="RT30" i="3" s="1"/>
  <c r="RU30" i="3" s="1"/>
  <c r="RV30" i="3" s="1"/>
  <c r="RW30" i="3" s="1"/>
  <c r="RX30" i="3" s="1"/>
  <c r="RY30" i="3" s="1"/>
  <c r="RZ30" i="3" s="1"/>
  <c r="SA30" i="3" s="1"/>
  <c r="SB30" i="3" s="1"/>
  <c r="SC30" i="3" s="1"/>
  <c r="SD30" i="3" s="1"/>
  <c r="SE30" i="3" s="1"/>
  <c r="SF30" i="3" s="1"/>
  <c r="SG30" i="3" s="1"/>
  <c r="SH30" i="3" s="1"/>
  <c r="SI30" i="3" s="1"/>
  <c r="QV28" i="3"/>
  <c r="QW28" i="3" s="1"/>
  <c r="QX28" i="3" s="1"/>
  <c r="QY28" i="3" s="1"/>
  <c r="QZ28" i="3" s="1"/>
  <c r="RA28" i="3" s="1"/>
  <c r="RB28" i="3" s="1"/>
  <c r="RC28" i="3" s="1"/>
  <c r="RD28" i="3" s="1"/>
  <c r="RE28" i="3" s="1"/>
  <c r="RF28" i="3" s="1"/>
  <c r="RG28" i="3" s="1"/>
  <c r="RH28" i="3" s="1"/>
  <c r="RI28" i="3" s="1"/>
  <c r="RJ28" i="3" s="1"/>
  <c r="RK28" i="3" s="1"/>
  <c r="RL28" i="3" s="1"/>
  <c r="RM28" i="3" s="1"/>
  <c r="RN28" i="3" s="1"/>
  <c r="RO28" i="3" s="1"/>
  <c r="RP28" i="3" s="1"/>
  <c r="RQ28" i="3" s="1"/>
  <c r="RR28" i="3" s="1"/>
  <c r="RS28" i="3" s="1"/>
  <c r="RT28" i="3" s="1"/>
  <c r="RU28" i="3" s="1"/>
  <c r="RV28" i="3" s="1"/>
  <c r="RW28" i="3" s="1"/>
  <c r="RX28" i="3" s="1"/>
  <c r="RY28" i="3" s="1"/>
  <c r="RZ28" i="3" s="1"/>
  <c r="SA28" i="3" s="1"/>
  <c r="SB28" i="3" s="1"/>
  <c r="SC28" i="3" s="1"/>
  <c r="SD28" i="3" s="1"/>
  <c r="SE28" i="3" s="1"/>
  <c r="SF28" i="3" s="1"/>
  <c r="SG28" i="3" s="1"/>
  <c r="SH28" i="3" s="1"/>
  <c r="SI28" i="3" s="1"/>
  <c r="QV26" i="3"/>
  <c r="QW26" i="3" s="1"/>
  <c r="QX26" i="3" s="1"/>
  <c r="QY26" i="3" s="1"/>
  <c r="QZ26" i="3" s="1"/>
  <c r="RA26" i="3" s="1"/>
  <c r="RB26" i="3" s="1"/>
  <c r="RC26" i="3" s="1"/>
  <c r="RD26" i="3" s="1"/>
  <c r="RE26" i="3" s="1"/>
  <c r="RF26" i="3" s="1"/>
  <c r="RG26" i="3" s="1"/>
  <c r="RH26" i="3" s="1"/>
  <c r="RI26" i="3" s="1"/>
  <c r="RJ26" i="3" s="1"/>
  <c r="RK26" i="3" s="1"/>
  <c r="RL26" i="3" s="1"/>
  <c r="RM26" i="3" s="1"/>
  <c r="RN26" i="3" s="1"/>
  <c r="RO26" i="3" s="1"/>
  <c r="RP26" i="3" s="1"/>
  <c r="RQ26" i="3" s="1"/>
  <c r="RR26" i="3" s="1"/>
  <c r="RS26" i="3" s="1"/>
  <c r="RT26" i="3" s="1"/>
  <c r="RU26" i="3" s="1"/>
  <c r="RV26" i="3" s="1"/>
  <c r="RW26" i="3" s="1"/>
  <c r="RX26" i="3" s="1"/>
  <c r="RY26" i="3" s="1"/>
  <c r="RZ26" i="3" s="1"/>
  <c r="SA26" i="3" s="1"/>
  <c r="SB26" i="3" s="1"/>
  <c r="SC26" i="3" s="1"/>
  <c r="SD26" i="3" s="1"/>
  <c r="SE26" i="3" s="1"/>
  <c r="SF26" i="3" s="1"/>
  <c r="SG26" i="3" s="1"/>
  <c r="SH26" i="3" s="1"/>
  <c r="SI26" i="3" s="1"/>
  <c r="QV24" i="3"/>
  <c r="QW24" i="3" s="1"/>
  <c r="QX24" i="3" s="1"/>
  <c r="QY24" i="3" s="1"/>
  <c r="QZ24" i="3" s="1"/>
  <c r="RA24" i="3" s="1"/>
  <c r="RB24" i="3" s="1"/>
  <c r="RC24" i="3" s="1"/>
  <c r="RD24" i="3" s="1"/>
  <c r="RE24" i="3" s="1"/>
  <c r="RF24" i="3" s="1"/>
  <c r="RG24" i="3" s="1"/>
  <c r="RH24" i="3" s="1"/>
  <c r="RI24" i="3" s="1"/>
  <c r="RJ24" i="3" s="1"/>
  <c r="RK24" i="3" s="1"/>
  <c r="RL24" i="3" s="1"/>
  <c r="RM24" i="3" s="1"/>
  <c r="RN24" i="3" s="1"/>
  <c r="RO24" i="3" s="1"/>
  <c r="RP24" i="3" s="1"/>
  <c r="RQ24" i="3" s="1"/>
  <c r="RR24" i="3" s="1"/>
  <c r="RS24" i="3" s="1"/>
  <c r="RT24" i="3" s="1"/>
  <c r="RU24" i="3" s="1"/>
  <c r="RV24" i="3" s="1"/>
  <c r="RW24" i="3" s="1"/>
  <c r="RX24" i="3" s="1"/>
  <c r="RY24" i="3" s="1"/>
  <c r="RZ24" i="3" s="1"/>
  <c r="SA24" i="3" s="1"/>
  <c r="SB24" i="3" s="1"/>
  <c r="SC24" i="3" s="1"/>
  <c r="SD24" i="3" s="1"/>
  <c r="SE24" i="3" s="1"/>
  <c r="SF24" i="3" s="1"/>
  <c r="SG24" i="3" s="1"/>
  <c r="SH24" i="3" s="1"/>
  <c r="SI24" i="3" s="1"/>
  <c r="QV22" i="3"/>
  <c r="QW22" i="3" s="1"/>
  <c r="QX22" i="3" s="1"/>
  <c r="QY22" i="3" s="1"/>
  <c r="QZ22" i="3" s="1"/>
  <c r="RA22" i="3" s="1"/>
  <c r="RB22" i="3" s="1"/>
  <c r="RC22" i="3" s="1"/>
  <c r="RD22" i="3" s="1"/>
  <c r="RE22" i="3" s="1"/>
  <c r="RF22" i="3" s="1"/>
  <c r="RG22" i="3" s="1"/>
  <c r="RH22" i="3" s="1"/>
  <c r="RI22" i="3" s="1"/>
  <c r="RJ22" i="3" s="1"/>
  <c r="RK22" i="3" s="1"/>
  <c r="RL22" i="3" s="1"/>
  <c r="RM22" i="3" s="1"/>
  <c r="RN22" i="3" s="1"/>
  <c r="RO22" i="3" s="1"/>
  <c r="RP22" i="3" s="1"/>
  <c r="RQ22" i="3" s="1"/>
  <c r="RR22" i="3" s="1"/>
  <c r="RS22" i="3" s="1"/>
  <c r="RT22" i="3" s="1"/>
  <c r="RU22" i="3" s="1"/>
  <c r="RV22" i="3" s="1"/>
  <c r="RW22" i="3" s="1"/>
  <c r="RX22" i="3" s="1"/>
  <c r="RY22" i="3" s="1"/>
  <c r="RZ22" i="3" s="1"/>
  <c r="SA22" i="3" s="1"/>
  <c r="SB22" i="3" s="1"/>
  <c r="SC22" i="3" s="1"/>
  <c r="SD22" i="3" s="1"/>
  <c r="SE22" i="3" s="1"/>
  <c r="SF22" i="3" s="1"/>
  <c r="SG22" i="3" s="1"/>
  <c r="SH22" i="3" s="1"/>
  <c r="SI22" i="3" s="1"/>
  <c r="QV20" i="3"/>
  <c r="QW20" i="3" s="1"/>
  <c r="QX20" i="3" s="1"/>
  <c r="QY20" i="3" s="1"/>
  <c r="QZ20" i="3" s="1"/>
  <c r="RA20" i="3" s="1"/>
  <c r="RB20" i="3" s="1"/>
  <c r="RC20" i="3" s="1"/>
  <c r="RD20" i="3" s="1"/>
  <c r="RE20" i="3" s="1"/>
  <c r="RF20" i="3" s="1"/>
  <c r="RG20" i="3" s="1"/>
  <c r="RH20" i="3" s="1"/>
  <c r="RI20" i="3" s="1"/>
  <c r="RJ20" i="3" s="1"/>
  <c r="RK20" i="3" s="1"/>
  <c r="RL20" i="3" s="1"/>
  <c r="RM20" i="3" s="1"/>
  <c r="RN20" i="3" s="1"/>
  <c r="RO20" i="3" s="1"/>
  <c r="RP20" i="3" s="1"/>
  <c r="RQ20" i="3" s="1"/>
  <c r="RR20" i="3" s="1"/>
  <c r="RS20" i="3" s="1"/>
  <c r="RT20" i="3" s="1"/>
  <c r="RU20" i="3" s="1"/>
  <c r="RV20" i="3" s="1"/>
  <c r="RW20" i="3" s="1"/>
  <c r="RX20" i="3" s="1"/>
  <c r="RY20" i="3" s="1"/>
  <c r="RZ20" i="3" s="1"/>
  <c r="SA20" i="3" s="1"/>
  <c r="SB20" i="3" s="1"/>
  <c r="SC20" i="3" s="1"/>
  <c r="SD20" i="3" s="1"/>
  <c r="SE20" i="3" s="1"/>
  <c r="SF20" i="3" s="1"/>
  <c r="SG20" i="3" s="1"/>
  <c r="SH20" i="3" s="1"/>
  <c r="SI20" i="3" s="1"/>
  <c r="QV18" i="3"/>
  <c r="QW18" i="3" s="1"/>
  <c r="QX18" i="3" s="1"/>
  <c r="QY18" i="3" s="1"/>
  <c r="QZ18" i="3" s="1"/>
  <c r="RA18" i="3" s="1"/>
  <c r="RB18" i="3" s="1"/>
  <c r="RC18" i="3" s="1"/>
  <c r="RD18" i="3" s="1"/>
  <c r="RE18" i="3" s="1"/>
  <c r="RF18" i="3" s="1"/>
  <c r="RG18" i="3" s="1"/>
  <c r="RH18" i="3" s="1"/>
  <c r="RI18" i="3" s="1"/>
  <c r="RJ18" i="3" s="1"/>
  <c r="RK18" i="3" s="1"/>
  <c r="RL18" i="3" s="1"/>
  <c r="RM18" i="3" s="1"/>
  <c r="RN18" i="3" s="1"/>
  <c r="RO18" i="3" s="1"/>
  <c r="RP18" i="3" s="1"/>
  <c r="RQ18" i="3" s="1"/>
  <c r="RR18" i="3" s="1"/>
  <c r="RS18" i="3" s="1"/>
  <c r="RT18" i="3" s="1"/>
  <c r="RU18" i="3" s="1"/>
  <c r="RV18" i="3" s="1"/>
  <c r="RW18" i="3" s="1"/>
  <c r="RX18" i="3" s="1"/>
  <c r="RY18" i="3" s="1"/>
  <c r="RZ18" i="3" s="1"/>
  <c r="SA18" i="3" s="1"/>
  <c r="SB18" i="3" s="1"/>
  <c r="SC18" i="3" s="1"/>
  <c r="SD18" i="3" s="1"/>
  <c r="SE18" i="3" s="1"/>
  <c r="SF18" i="3" s="1"/>
  <c r="SG18" i="3" s="1"/>
  <c r="SH18" i="3" s="1"/>
  <c r="SI18" i="3" s="1"/>
  <c r="QV16" i="3"/>
  <c r="QW16" i="3" s="1"/>
  <c r="QX16" i="3" s="1"/>
  <c r="QY16" i="3" s="1"/>
  <c r="QZ16" i="3" s="1"/>
  <c r="RA16" i="3" s="1"/>
  <c r="RB16" i="3" s="1"/>
  <c r="RC16" i="3" s="1"/>
  <c r="RD16" i="3" s="1"/>
  <c r="RE16" i="3" s="1"/>
  <c r="RF16" i="3" s="1"/>
  <c r="RG16" i="3" s="1"/>
  <c r="RH16" i="3" s="1"/>
  <c r="RI16" i="3" s="1"/>
  <c r="RJ16" i="3" s="1"/>
  <c r="RK16" i="3" s="1"/>
  <c r="RL16" i="3" s="1"/>
  <c r="RM16" i="3" s="1"/>
  <c r="RN16" i="3" s="1"/>
  <c r="RO16" i="3" s="1"/>
  <c r="RP16" i="3" s="1"/>
  <c r="RQ16" i="3" s="1"/>
  <c r="RR16" i="3" s="1"/>
  <c r="RS16" i="3" s="1"/>
  <c r="RT16" i="3" s="1"/>
  <c r="RU16" i="3" s="1"/>
  <c r="RV16" i="3" s="1"/>
  <c r="RW16" i="3" s="1"/>
  <c r="RX16" i="3" s="1"/>
  <c r="RY16" i="3" s="1"/>
  <c r="RZ16" i="3" s="1"/>
  <c r="SA16" i="3" s="1"/>
  <c r="SB16" i="3" s="1"/>
  <c r="SC16" i="3" s="1"/>
  <c r="SD16" i="3" s="1"/>
  <c r="SE16" i="3" s="1"/>
  <c r="SF16" i="3" s="1"/>
  <c r="SG16" i="3" s="1"/>
  <c r="SH16" i="3" s="1"/>
  <c r="SI16" i="3" s="1"/>
  <c r="QV14" i="3"/>
  <c r="QW14" i="3" s="1"/>
  <c r="QX14" i="3" s="1"/>
  <c r="QY14" i="3" s="1"/>
  <c r="QZ14" i="3" s="1"/>
  <c r="RA14" i="3" s="1"/>
  <c r="RB14" i="3" s="1"/>
  <c r="RC14" i="3" s="1"/>
  <c r="RD14" i="3" s="1"/>
  <c r="RE14" i="3" s="1"/>
  <c r="RF14" i="3" s="1"/>
  <c r="RG14" i="3" s="1"/>
  <c r="RH14" i="3" s="1"/>
  <c r="RI14" i="3" s="1"/>
  <c r="RJ14" i="3" s="1"/>
  <c r="RK14" i="3" s="1"/>
  <c r="RL14" i="3" s="1"/>
  <c r="RM14" i="3" s="1"/>
  <c r="RN14" i="3" s="1"/>
  <c r="RO14" i="3" s="1"/>
  <c r="RP14" i="3" s="1"/>
  <c r="RQ14" i="3" s="1"/>
  <c r="RR14" i="3" s="1"/>
  <c r="RS14" i="3" s="1"/>
  <c r="RT14" i="3" s="1"/>
  <c r="RU14" i="3" s="1"/>
  <c r="RV14" i="3" s="1"/>
  <c r="RW14" i="3" s="1"/>
  <c r="RX14" i="3" s="1"/>
  <c r="RY14" i="3" s="1"/>
  <c r="RZ14" i="3" s="1"/>
  <c r="SA14" i="3" s="1"/>
  <c r="SB14" i="3" s="1"/>
  <c r="SC14" i="3" s="1"/>
  <c r="SD14" i="3" s="1"/>
  <c r="SE14" i="3" s="1"/>
  <c r="SF14" i="3" s="1"/>
  <c r="SG14" i="3" s="1"/>
  <c r="SH14" i="3" s="1"/>
  <c r="SI14" i="3" s="1"/>
  <c r="QV12" i="3"/>
  <c r="QW12" i="3" s="1"/>
  <c r="QX12" i="3" s="1"/>
  <c r="QY12" i="3" s="1"/>
  <c r="QZ12" i="3" s="1"/>
  <c r="RA12" i="3" s="1"/>
  <c r="RB12" i="3" s="1"/>
  <c r="RC12" i="3" s="1"/>
  <c r="RD12" i="3" s="1"/>
  <c r="RE12" i="3" s="1"/>
  <c r="RF12" i="3" s="1"/>
  <c r="RG12" i="3" s="1"/>
  <c r="RH12" i="3" s="1"/>
  <c r="RI12" i="3" s="1"/>
  <c r="RJ12" i="3" s="1"/>
  <c r="RK12" i="3" s="1"/>
  <c r="RL12" i="3" s="1"/>
  <c r="RM12" i="3" s="1"/>
  <c r="RN12" i="3" s="1"/>
  <c r="RO12" i="3" s="1"/>
  <c r="RP12" i="3" s="1"/>
  <c r="RQ12" i="3" s="1"/>
  <c r="RR12" i="3" s="1"/>
  <c r="RS12" i="3" s="1"/>
  <c r="RT12" i="3" s="1"/>
  <c r="RU12" i="3" s="1"/>
  <c r="RV12" i="3" s="1"/>
  <c r="RW12" i="3" s="1"/>
  <c r="RX12" i="3" s="1"/>
  <c r="RY12" i="3" s="1"/>
  <c r="RZ12" i="3" s="1"/>
  <c r="SA12" i="3" s="1"/>
  <c r="SB12" i="3" s="1"/>
  <c r="SC12" i="3" s="1"/>
  <c r="SD12" i="3" s="1"/>
  <c r="SE12" i="3" s="1"/>
  <c r="SF12" i="3" s="1"/>
  <c r="SG12" i="3" s="1"/>
  <c r="SH12" i="3" s="1"/>
  <c r="SI12" i="3" s="1"/>
  <c r="QV10" i="3"/>
  <c r="QW10" i="3" s="1"/>
  <c r="QX10" i="3" s="1"/>
  <c r="QY10" i="3" s="1"/>
  <c r="QZ10" i="3" s="1"/>
  <c r="RA10" i="3" s="1"/>
  <c r="RB10" i="3" s="1"/>
  <c r="RC10" i="3" s="1"/>
  <c r="RD10" i="3" s="1"/>
  <c r="RE10" i="3" s="1"/>
  <c r="RF10" i="3" s="1"/>
  <c r="RG10" i="3" s="1"/>
  <c r="RH10" i="3" s="1"/>
  <c r="RI10" i="3" s="1"/>
  <c r="RJ10" i="3" s="1"/>
  <c r="RK10" i="3" s="1"/>
  <c r="RL10" i="3" s="1"/>
  <c r="RM10" i="3" s="1"/>
  <c r="RN10" i="3" s="1"/>
  <c r="RO10" i="3" s="1"/>
  <c r="RP10" i="3" s="1"/>
  <c r="RQ10" i="3" s="1"/>
  <c r="RR10" i="3" s="1"/>
  <c r="RS10" i="3" s="1"/>
  <c r="RT10" i="3" s="1"/>
  <c r="RU10" i="3" s="1"/>
  <c r="RV10" i="3" s="1"/>
  <c r="RW10" i="3" s="1"/>
  <c r="RX10" i="3" s="1"/>
  <c r="RY10" i="3" s="1"/>
  <c r="RZ10" i="3" s="1"/>
  <c r="SA10" i="3" s="1"/>
  <c r="SB10" i="3" s="1"/>
  <c r="SC10" i="3" s="1"/>
  <c r="SD10" i="3" s="1"/>
  <c r="SE10" i="3" s="1"/>
  <c r="SF10" i="3" s="1"/>
  <c r="SG10" i="3" s="1"/>
  <c r="SH10" i="3" s="1"/>
  <c r="SI10" i="3" s="1"/>
  <c r="QV8" i="3"/>
  <c r="QW8" i="3" s="1"/>
  <c r="QX8" i="3" s="1"/>
  <c r="QY8" i="3" s="1"/>
  <c r="QZ8" i="3" s="1"/>
  <c r="RA8" i="3" s="1"/>
  <c r="RB8" i="3" s="1"/>
  <c r="RC8" i="3" s="1"/>
  <c r="RD8" i="3" s="1"/>
  <c r="RE8" i="3" s="1"/>
  <c r="RF8" i="3" s="1"/>
  <c r="RG8" i="3" s="1"/>
  <c r="RH8" i="3" s="1"/>
  <c r="RI8" i="3" s="1"/>
  <c r="RJ8" i="3" s="1"/>
  <c r="RK8" i="3" s="1"/>
  <c r="RL8" i="3" s="1"/>
  <c r="RM8" i="3" s="1"/>
  <c r="RN8" i="3" s="1"/>
  <c r="RO8" i="3" s="1"/>
  <c r="RP8" i="3" s="1"/>
  <c r="RQ8" i="3" s="1"/>
  <c r="RR8" i="3" s="1"/>
  <c r="RS8" i="3" s="1"/>
  <c r="RT8" i="3" s="1"/>
  <c r="RU8" i="3" s="1"/>
  <c r="RV8" i="3" s="1"/>
  <c r="RW8" i="3" s="1"/>
  <c r="RX8" i="3" s="1"/>
  <c r="RY8" i="3" s="1"/>
  <c r="RZ8" i="3" s="1"/>
  <c r="SA8" i="3" s="1"/>
  <c r="SB8" i="3" s="1"/>
  <c r="SC8" i="3" s="1"/>
  <c r="SD8" i="3" s="1"/>
  <c r="SE8" i="3" s="1"/>
  <c r="SF8" i="3" s="1"/>
  <c r="SG8" i="3" s="1"/>
  <c r="SH8" i="3" s="1"/>
  <c r="SI8" i="3" s="1"/>
  <c r="O110" i="23" l="1"/>
  <c r="O116" i="23" s="1"/>
  <c r="Y109" i="23"/>
  <c r="Y115" i="23" s="1"/>
  <c r="Y110" i="23"/>
  <c r="Y116" i="23" s="1"/>
  <c r="Y107" i="23"/>
  <c r="Y113" i="23" s="1"/>
  <c r="W74" i="22"/>
  <c r="O109" i="23"/>
  <c r="O115" i="23" s="1"/>
  <c r="W115" i="23"/>
  <c r="O113" i="23"/>
  <c r="Y114" i="23"/>
  <c r="O114" i="23"/>
  <c r="D66" i="16"/>
  <c r="D65" i="16"/>
  <c r="E6" i="4"/>
  <c r="QV6" i="3"/>
  <c r="QW6" i="3" s="1"/>
  <c r="QX6" i="3" s="1"/>
  <c r="Y57" i="7"/>
  <c r="Y58" i="7" s="1"/>
  <c r="Y59" i="7" s="1"/>
  <c r="Y60" i="7" s="1"/>
  <c r="Y61" i="7" s="1"/>
  <c r="Y62" i="7" s="1"/>
  <c r="Y63" i="7" s="1"/>
  <c r="Y64" i="7" s="1"/>
  <c r="Y65" i="7" s="1"/>
  <c r="Y66" i="7" s="1"/>
  <c r="Y37" i="7"/>
  <c r="Y38" i="7" s="1"/>
  <c r="Y39" i="7" s="1"/>
  <c r="Y40" i="7" s="1"/>
  <c r="Y41" i="7" s="1"/>
  <c r="Y42" i="7" s="1"/>
  <c r="Y43" i="7" s="1"/>
  <c r="Y44" i="7" s="1"/>
  <c r="Y45" i="7" s="1"/>
  <c r="Y46" i="7" s="1"/>
  <c r="Y17" i="7"/>
  <c r="Y18" i="7" s="1"/>
  <c r="Y19" i="7" s="1"/>
  <c r="Y20" i="7" s="1"/>
  <c r="Y21" i="7" s="1"/>
  <c r="Y22" i="7" s="1"/>
  <c r="Y23" i="7" s="1"/>
  <c r="Y24" i="7" s="1"/>
  <c r="Y25" i="7" s="1"/>
  <c r="Y26" i="7" s="1"/>
  <c r="Y57" i="6"/>
  <c r="Y58" i="6" s="1"/>
  <c r="Y59" i="6" s="1"/>
  <c r="Y60" i="6" s="1"/>
  <c r="Y61" i="6" s="1"/>
  <c r="Y62" i="6" s="1"/>
  <c r="Y63" i="6" s="1"/>
  <c r="Y64" i="6" s="1"/>
  <c r="Y65" i="6" s="1"/>
  <c r="Y66" i="6" s="1"/>
  <c r="Y37" i="6"/>
  <c r="Y38" i="6" s="1"/>
  <c r="Y39" i="6" s="1"/>
  <c r="Y40" i="6" s="1"/>
  <c r="Y41" i="6" s="1"/>
  <c r="Y42" i="6" s="1"/>
  <c r="Y43" i="6" s="1"/>
  <c r="Y44" i="6" s="1"/>
  <c r="Y45" i="6" s="1"/>
  <c r="Y46" i="6" s="1"/>
  <c r="Y17" i="6"/>
  <c r="Y18" i="6" s="1"/>
  <c r="Y19" i="6" s="1"/>
  <c r="Y20" i="6" s="1"/>
  <c r="Y21" i="6" s="1"/>
  <c r="Y22" i="6" s="1"/>
  <c r="Y23" i="6" s="1"/>
  <c r="Y24" i="6" s="1"/>
  <c r="Y25" i="6" s="1"/>
  <c r="Y26" i="6" s="1"/>
  <c r="QV4" i="3"/>
  <c r="QW4" i="3" s="1"/>
  <c r="QX4" i="3" s="1"/>
  <c r="QY4" i="3" s="1"/>
  <c r="QZ4" i="3" s="1"/>
  <c r="RA4" i="3" s="1"/>
  <c r="RB4" i="3" s="1"/>
  <c r="RC4" i="3" s="1"/>
  <c r="RD4" i="3" s="1"/>
  <c r="RE4" i="3" s="1"/>
  <c r="RF4" i="3" s="1"/>
  <c r="QT1" i="3"/>
  <c r="AN23" i="19"/>
  <c r="AP23" i="19"/>
  <c r="AQ23" i="19" l="1"/>
  <c r="B4" i="22"/>
  <c r="B4" i="23"/>
  <c r="B6" i="19"/>
  <c r="B46" i="19"/>
  <c r="C16" i="8"/>
  <c r="D16" i="8" s="1"/>
  <c r="C16" i="9"/>
  <c r="C16" i="6"/>
  <c r="D16" i="6" s="1"/>
  <c r="C16" i="7"/>
  <c r="QY6" i="3"/>
  <c r="QZ6" i="3" s="1"/>
  <c r="RA6" i="3" s="1"/>
  <c r="RB6" i="3" s="1"/>
  <c r="RC6" i="3" s="1"/>
  <c r="C16" i="13" s="1"/>
  <c r="C16" i="2"/>
  <c r="D16" i="2" s="1"/>
  <c r="RG4" i="3"/>
  <c r="RH4" i="3" s="1"/>
  <c r="RI4" i="3" s="1"/>
  <c r="RJ4" i="3" s="1"/>
  <c r="RK4" i="3" s="1"/>
  <c r="RL4" i="3" s="1"/>
  <c r="RM4" i="3" s="1"/>
  <c r="RN4" i="3" s="1"/>
  <c r="RO4" i="3" s="1"/>
  <c r="RP4" i="3" s="1"/>
  <c r="RQ4" i="3" s="1"/>
  <c r="RR4" i="3" s="1"/>
  <c r="RS4" i="3" s="1"/>
  <c r="RT4" i="3" s="1"/>
  <c r="RU4" i="3" s="1"/>
  <c r="RV4" i="3" s="1"/>
  <c r="RW4" i="3" s="1"/>
  <c r="RX4" i="3" s="1"/>
  <c r="RY4" i="3" s="1"/>
  <c r="RZ4" i="3" s="1"/>
  <c r="SA4" i="3" s="1"/>
  <c r="SB4" i="3" s="1"/>
  <c r="SC4" i="3" s="1"/>
  <c r="SD4" i="3" s="1"/>
  <c r="SE4" i="3" s="1"/>
  <c r="SF4" i="3" s="1"/>
  <c r="SG4" i="3" s="1"/>
  <c r="SH4" i="3" s="1"/>
  <c r="SI4" i="3" s="1"/>
  <c r="AJ5" i="22" l="1"/>
  <c r="AJ5" i="23"/>
  <c r="E5" i="22"/>
  <c r="E13" i="22" s="1"/>
  <c r="E5" i="23"/>
  <c r="CS5" i="22"/>
  <c r="CS5" i="23"/>
  <c r="C16" i="11"/>
  <c r="C17" i="11" s="1"/>
  <c r="C16" i="10"/>
  <c r="C17" i="10" s="1"/>
  <c r="C16" i="12"/>
  <c r="D16" i="12" s="1"/>
  <c r="C17" i="8"/>
  <c r="C18" i="8" s="1"/>
  <c r="C17" i="13"/>
  <c r="D16" i="13"/>
  <c r="C17" i="9"/>
  <c r="D16" i="9"/>
  <c r="C17" i="7"/>
  <c r="D16" i="7"/>
  <c r="C17" i="6"/>
  <c r="D17" i="6" s="1"/>
  <c r="RD6" i="3"/>
  <c r="C16" i="14" s="1"/>
  <c r="C17" i="14" s="1"/>
  <c r="M16" i="2"/>
  <c r="C17" i="2"/>
  <c r="AH3" i="19"/>
  <c r="AA3" i="19"/>
  <c r="T3" i="19"/>
  <c r="P3" i="19"/>
  <c r="E3" i="19"/>
  <c r="AN57" i="19"/>
  <c r="AP56" i="19"/>
  <c r="AN56" i="19"/>
  <c r="AP55" i="19"/>
  <c r="AN55" i="19"/>
  <c r="AN53" i="19"/>
  <c r="AP52" i="19"/>
  <c r="AN52" i="19"/>
  <c r="AP51" i="19"/>
  <c r="AN51" i="19"/>
  <c r="AN49" i="19"/>
  <c r="AP48" i="19"/>
  <c r="AN48" i="19"/>
  <c r="AP47" i="19"/>
  <c r="AN47" i="19"/>
  <c r="B47" i="19"/>
  <c r="B51" i="19" s="1"/>
  <c r="B55" i="19" s="1"/>
  <c r="AN45" i="19"/>
  <c r="AP44" i="19"/>
  <c r="AN44" i="19"/>
  <c r="AP43" i="19"/>
  <c r="AN43" i="19"/>
  <c r="AN41" i="19"/>
  <c r="AP40" i="19"/>
  <c r="AN40" i="19"/>
  <c r="AP39" i="19"/>
  <c r="AN39" i="19"/>
  <c r="AN37" i="19"/>
  <c r="AP36" i="19"/>
  <c r="AN36" i="19"/>
  <c r="AP35" i="19"/>
  <c r="AN35" i="19"/>
  <c r="AN33" i="19"/>
  <c r="AP32" i="19"/>
  <c r="AN32" i="19"/>
  <c r="AP31" i="19"/>
  <c r="AN31" i="19"/>
  <c r="AN29" i="19"/>
  <c r="AP28" i="19"/>
  <c r="AN28" i="19"/>
  <c r="AP27" i="19"/>
  <c r="AN27" i="19"/>
  <c r="AN25" i="19"/>
  <c r="AP24" i="19"/>
  <c r="AN24" i="19"/>
  <c r="AN21" i="19"/>
  <c r="AP20" i="19"/>
  <c r="AN20" i="19"/>
  <c r="AP19" i="19"/>
  <c r="AN19" i="19"/>
  <c r="AN17" i="19"/>
  <c r="AP16" i="19"/>
  <c r="AN16" i="19"/>
  <c r="AP15" i="19"/>
  <c r="AN15" i="19"/>
  <c r="AN13" i="19"/>
  <c r="AP12" i="19"/>
  <c r="AN12" i="19"/>
  <c r="AP11" i="19"/>
  <c r="AN11" i="19"/>
  <c r="B11" i="19"/>
  <c r="B15" i="19" s="1"/>
  <c r="B19" i="19" s="1"/>
  <c r="B23" i="19" s="1"/>
  <c r="B27" i="19" s="1"/>
  <c r="B31" i="19" s="1"/>
  <c r="B35" i="19" s="1"/>
  <c r="B39" i="19" s="1"/>
  <c r="B43" i="19" s="1"/>
  <c r="AN9" i="19"/>
  <c r="AP8" i="19"/>
  <c r="AN8" i="19"/>
  <c r="AP7" i="19"/>
  <c r="AN7" i="19"/>
  <c r="RE6" i="3" l="1"/>
  <c r="E14" i="22"/>
  <c r="DW5" i="22"/>
  <c r="DW5" i="23"/>
  <c r="HK5" i="22"/>
  <c r="HK5" i="23"/>
  <c r="AK5" i="22"/>
  <c r="AK5" i="23"/>
  <c r="BN5" i="22"/>
  <c r="BN5" i="23"/>
  <c r="IP5" i="22"/>
  <c r="IP5" i="23"/>
  <c r="AP61" i="19"/>
  <c r="AN61" i="19"/>
  <c r="AN59" i="19"/>
  <c r="AP59" i="19"/>
  <c r="C17" i="12"/>
  <c r="C18" i="12" s="1"/>
  <c r="D16" i="10"/>
  <c r="D16" i="11"/>
  <c r="D16" i="14"/>
  <c r="RF6" i="3"/>
  <c r="C16" i="15"/>
  <c r="D17" i="8"/>
  <c r="C18" i="14"/>
  <c r="D17" i="14"/>
  <c r="C18" i="13"/>
  <c r="D17" i="13"/>
  <c r="C18" i="11"/>
  <c r="D17" i="11"/>
  <c r="C18" i="10"/>
  <c r="D17" i="10"/>
  <c r="C18" i="9"/>
  <c r="D17" i="9"/>
  <c r="C19" i="8"/>
  <c r="D18" i="8"/>
  <c r="C18" i="7"/>
  <c r="D17" i="7"/>
  <c r="C18" i="2"/>
  <c r="D17" i="2"/>
  <c r="C18" i="6"/>
  <c r="D18" i="6" s="1"/>
  <c r="AQ52" i="19"/>
  <c r="AQ40" i="19"/>
  <c r="AQ28" i="19"/>
  <c r="AQ51" i="19"/>
  <c r="AQ35" i="19"/>
  <c r="AQ15" i="19"/>
  <c r="AQ11" i="19"/>
  <c r="AQ43" i="19"/>
  <c r="AQ19" i="19"/>
  <c r="AQ44" i="19"/>
  <c r="AQ7" i="19"/>
  <c r="AQ20" i="19"/>
  <c r="AQ27" i="19"/>
  <c r="AQ32" i="19"/>
  <c r="AQ8" i="19"/>
  <c r="AQ12" i="19"/>
  <c r="AQ16" i="19"/>
  <c r="AQ24" i="19"/>
  <c r="AQ31" i="19"/>
  <c r="AQ36" i="19"/>
  <c r="AQ39" i="19"/>
  <c r="AQ47" i="19"/>
  <c r="AQ48" i="19"/>
  <c r="AQ55" i="19"/>
  <c r="AQ56" i="19"/>
  <c r="CU5" i="22" l="1"/>
  <c r="CU5" i="23"/>
  <c r="IQ5" i="22"/>
  <c r="IQ5" i="23"/>
  <c r="CT5" i="22"/>
  <c r="CT5" i="23"/>
  <c r="GG5" i="22"/>
  <c r="GG5" i="23"/>
  <c r="AL5" i="22"/>
  <c r="AL5" i="23"/>
  <c r="FC5" i="22"/>
  <c r="FC5" i="23"/>
  <c r="FB5" i="22"/>
  <c r="FB5" i="23"/>
  <c r="JT5" i="22"/>
  <c r="JT5" i="23"/>
  <c r="F5" i="22"/>
  <c r="F5" i="23"/>
  <c r="BO5" i="22"/>
  <c r="BO5" i="23"/>
  <c r="DX5" i="22"/>
  <c r="DX5" i="23"/>
  <c r="GH5" i="22"/>
  <c r="GH5" i="23"/>
  <c r="JU5" i="22"/>
  <c r="JU5" i="23"/>
  <c r="AQ61" i="19"/>
  <c r="U69" i="19" s="1"/>
  <c r="AQ59" i="19"/>
  <c r="U62" i="19" s="1"/>
  <c r="D17" i="12"/>
  <c r="C17" i="15"/>
  <c r="D16" i="15"/>
  <c r="RG6" i="3"/>
  <c r="RH6" i="3" s="1"/>
  <c r="RI6" i="3" s="1"/>
  <c r="RJ6" i="3" s="1"/>
  <c r="RK6" i="3" s="1"/>
  <c r="RL6" i="3" s="1"/>
  <c r="RM6" i="3" s="1"/>
  <c r="RN6" i="3" s="1"/>
  <c r="RO6" i="3" s="1"/>
  <c r="RP6" i="3" s="1"/>
  <c r="RQ6" i="3" s="1"/>
  <c r="RR6" i="3" s="1"/>
  <c r="RS6" i="3" s="1"/>
  <c r="RT6" i="3" s="1"/>
  <c r="RU6" i="3" s="1"/>
  <c r="RV6" i="3" s="1"/>
  <c r="RW6" i="3" s="1"/>
  <c r="RX6" i="3" s="1"/>
  <c r="RY6" i="3" s="1"/>
  <c r="RZ6" i="3" s="1"/>
  <c r="SA6" i="3" s="1"/>
  <c r="SB6" i="3" s="1"/>
  <c r="SC6" i="3" s="1"/>
  <c r="SD6" i="3" s="1"/>
  <c r="SE6" i="3" s="1"/>
  <c r="SF6" i="3" s="1"/>
  <c r="SG6" i="3" s="1"/>
  <c r="SH6" i="3" s="1"/>
  <c r="C16" i="16"/>
  <c r="C19" i="14"/>
  <c r="D18" i="14"/>
  <c r="C19" i="13"/>
  <c r="D18" i="13"/>
  <c r="C19" i="12"/>
  <c r="D18" i="12"/>
  <c r="C19" i="11"/>
  <c r="D18" i="11"/>
  <c r="C19" i="10"/>
  <c r="D18" i="10"/>
  <c r="C19" i="9"/>
  <c r="D18" i="9"/>
  <c r="C20" i="8"/>
  <c r="D19" i="8"/>
  <c r="C19" i="7"/>
  <c r="D18" i="7"/>
  <c r="C19" i="2"/>
  <c r="D18" i="2"/>
  <c r="C19" i="6"/>
  <c r="D19" i="6" s="1"/>
  <c r="F11" i="23" l="1"/>
  <c r="F9" i="22"/>
  <c r="DY5" i="22"/>
  <c r="DY5" i="23"/>
  <c r="IR5" i="22"/>
  <c r="IR5" i="23"/>
  <c r="HL5" i="22"/>
  <c r="HL5" i="23"/>
  <c r="G5" i="22"/>
  <c r="G5" i="23"/>
  <c r="BP5" i="22"/>
  <c r="BP5" i="23"/>
  <c r="GI5" i="22"/>
  <c r="GI5" i="23"/>
  <c r="AM5" i="22"/>
  <c r="AM5" i="23"/>
  <c r="CV5" i="22"/>
  <c r="CV5" i="23"/>
  <c r="FD5" i="22"/>
  <c r="FD5" i="23"/>
  <c r="HM5" i="22"/>
  <c r="HM5" i="23"/>
  <c r="JV5" i="22"/>
  <c r="JV5" i="23"/>
  <c r="U61" i="19"/>
  <c r="C17" i="16"/>
  <c r="D16" i="16"/>
  <c r="SI6" i="3"/>
  <c r="C16" i="17" s="1"/>
  <c r="C64" i="16"/>
  <c r="D64" i="16" s="1"/>
  <c r="C18" i="15"/>
  <c r="D17" i="15"/>
  <c r="C20" i="14"/>
  <c r="D19" i="14"/>
  <c r="C20" i="13"/>
  <c r="D19" i="13"/>
  <c r="C20" i="12"/>
  <c r="D19" i="12"/>
  <c r="C20" i="11"/>
  <c r="D19" i="11"/>
  <c r="C20" i="10"/>
  <c r="D19" i="10"/>
  <c r="C20" i="9"/>
  <c r="D19" i="9"/>
  <c r="C21" i="8"/>
  <c r="D20" i="8"/>
  <c r="C20" i="7"/>
  <c r="D19" i="7"/>
  <c r="C20" i="2"/>
  <c r="D19" i="2"/>
  <c r="C20" i="6"/>
  <c r="D20" i="6" s="1"/>
  <c r="G11" i="23" l="1"/>
  <c r="F13" i="22"/>
  <c r="F14" i="22"/>
  <c r="G9" i="22"/>
  <c r="H5" i="22"/>
  <c r="H5" i="23"/>
  <c r="HN5" i="22"/>
  <c r="HN5" i="23"/>
  <c r="CW5" i="22"/>
  <c r="CW5" i="23"/>
  <c r="NF5" i="22"/>
  <c r="NF5" i="23"/>
  <c r="DZ5" i="22"/>
  <c r="DZ5" i="23"/>
  <c r="IS5" i="22"/>
  <c r="IS5" i="23"/>
  <c r="MD5" i="22"/>
  <c r="MD5" i="23"/>
  <c r="FE5" i="22"/>
  <c r="FE5" i="23"/>
  <c r="JW5" i="22"/>
  <c r="JW5" i="23"/>
  <c r="BQ5" i="22"/>
  <c r="BQ5" i="23"/>
  <c r="GJ5" i="22"/>
  <c r="GJ5" i="23"/>
  <c r="AN5" i="22"/>
  <c r="AN5" i="23"/>
  <c r="C17" i="17"/>
  <c r="D16" i="17"/>
  <c r="C19" i="15"/>
  <c r="D18" i="15"/>
  <c r="C18" i="16"/>
  <c r="D17" i="16"/>
  <c r="C21" i="14"/>
  <c r="D20" i="14"/>
  <c r="C21" i="13"/>
  <c r="D20" i="13"/>
  <c r="C21" i="12"/>
  <c r="D20" i="12"/>
  <c r="C21" i="11"/>
  <c r="D20" i="11"/>
  <c r="C21" i="10"/>
  <c r="D20" i="10"/>
  <c r="C21" i="9"/>
  <c r="D20" i="9"/>
  <c r="C22" i="8"/>
  <c r="D21" i="8"/>
  <c r="C21" i="7"/>
  <c r="D20" i="7"/>
  <c r="C21" i="2"/>
  <c r="D20" i="2"/>
  <c r="C21" i="6"/>
  <c r="D21" i="6" s="1"/>
  <c r="H11" i="23" l="1"/>
  <c r="G13" i="22"/>
  <c r="G14" i="22"/>
  <c r="H9" i="22"/>
  <c r="AA47" i="22"/>
  <c r="AA48" i="22"/>
  <c r="BR5" i="22"/>
  <c r="BR5" i="23"/>
  <c r="ME5" i="22"/>
  <c r="ME5" i="23"/>
  <c r="AO5" i="22"/>
  <c r="AO5" i="23"/>
  <c r="GK5" i="22"/>
  <c r="GK5" i="23"/>
  <c r="IT5" i="22"/>
  <c r="IT5" i="23"/>
  <c r="I5" i="22"/>
  <c r="I5" i="23"/>
  <c r="FF5" i="22"/>
  <c r="FF5" i="23"/>
  <c r="JX5" i="22"/>
  <c r="JX5" i="23"/>
  <c r="EA5" i="22"/>
  <c r="EA5" i="23"/>
  <c r="NG5" i="22"/>
  <c r="NG5" i="23"/>
  <c r="CX5" i="22"/>
  <c r="CX5" i="23"/>
  <c r="HO5" i="22"/>
  <c r="HO5" i="23"/>
  <c r="C20" i="15"/>
  <c r="D19" i="15"/>
  <c r="C19" i="16"/>
  <c r="D18" i="16"/>
  <c r="C18" i="17"/>
  <c r="D17" i="17"/>
  <c r="C22" i="14"/>
  <c r="D21" i="14"/>
  <c r="C22" i="13"/>
  <c r="D21" i="13"/>
  <c r="C22" i="12"/>
  <c r="D21" i="12"/>
  <c r="C22" i="11"/>
  <c r="D21" i="11"/>
  <c r="C22" i="10"/>
  <c r="D21" i="10"/>
  <c r="C22" i="9"/>
  <c r="D21" i="9"/>
  <c r="C23" i="8"/>
  <c r="D22" i="8"/>
  <c r="C22" i="7"/>
  <c r="D21" i="7"/>
  <c r="C22" i="2"/>
  <c r="D21" i="2"/>
  <c r="C22" i="6"/>
  <c r="D22" i="6" s="1"/>
  <c r="E8" i="4"/>
  <c r="I11" i="23" l="1"/>
  <c r="H14" i="22"/>
  <c r="H13" i="22"/>
  <c r="AA51" i="22"/>
  <c r="AA70" i="22" s="1"/>
  <c r="AA50" i="22"/>
  <c r="AA69" i="22" s="1"/>
  <c r="I9" i="22"/>
  <c r="BS5" i="22"/>
  <c r="BS5" i="23"/>
  <c r="IU5" i="22"/>
  <c r="IU5" i="23"/>
  <c r="LB5" i="22"/>
  <c r="LB5" i="23"/>
  <c r="AP5" i="22"/>
  <c r="AP5" i="23"/>
  <c r="GL5" i="22"/>
  <c r="GL5" i="23"/>
  <c r="J5" i="22"/>
  <c r="J5" i="23"/>
  <c r="FG5" i="22"/>
  <c r="FG5" i="23"/>
  <c r="JY5" i="22"/>
  <c r="JY5" i="23"/>
  <c r="EB5" i="22"/>
  <c r="EB5" i="23"/>
  <c r="NH5" i="22"/>
  <c r="NH5" i="23"/>
  <c r="CY5" i="22"/>
  <c r="CY5" i="23"/>
  <c r="HP5" i="22"/>
  <c r="HP5" i="23"/>
  <c r="MF5" i="22"/>
  <c r="MF5" i="23"/>
  <c r="C20" i="16"/>
  <c r="D19" i="16"/>
  <c r="C19" i="17"/>
  <c r="D18" i="17"/>
  <c r="C21" i="15"/>
  <c r="D20" i="15"/>
  <c r="C23" i="14"/>
  <c r="D22" i="14"/>
  <c r="C23" i="13"/>
  <c r="D22" i="13"/>
  <c r="C23" i="12"/>
  <c r="D22" i="12"/>
  <c r="C23" i="11"/>
  <c r="D22" i="11"/>
  <c r="C23" i="10"/>
  <c r="D22" i="10"/>
  <c r="C23" i="9"/>
  <c r="D22" i="9"/>
  <c r="C24" i="8"/>
  <c r="D23" i="8"/>
  <c r="C23" i="7"/>
  <c r="D22" i="7"/>
  <c r="C23" i="2"/>
  <c r="D22" i="2"/>
  <c r="C23" i="6"/>
  <c r="D23" i="6" s="1"/>
  <c r="E7" i="4"/>
  <c r="E9" i="4"/>
  <c r="FN5" i="22" l="1"/>
  <c r="J11" i="23"/>
  <c r="I14" i="22"/>
  <c r="I13" i="22"/>
  <c r="J9" i="22"/>
  <c r="FN5" i="23"/>
  <c r="EC5" i="22"/>
  <c r="EC5" i="23"/>
  <c r="IV5" i="22"/>
  <c r="IV5" i="23"/>
  <c r="LC5" i="22"/>
  <c r="LC5" i="23"/>
  <c r="MG5" i="22"/>
  <c r="MG5" i="23"/>
  <c r="BT5" i="22"/>
  <c r="BT5" i="23"/>
  <c r="GM5" i="22"/>
  <c r="GM5" i="23"/>
  <c r="AQ5" i="22"/>
  <c r="AQ5" i="23"/>
  <c r="K5" i="22"/>
  <c r="K5" i="23"/>
  <c r="CZ5" i="22"/>
  <c r="CZ5" i="23"/>
  <c r="FH5" i="22"/>
  <c r="FH5" i="23"/>
  <c r="HQ5" i="22"/>
  <c r="HQ5" i="23"/>
  <c r="JZ5" i="22"/>
  <c r="JZ5" i="23"/>
  <c r="NI5" i="22"/>
  <c r="NI5" i="23"/>
  <c r="C20" i="17"/>
  <c r="D19" i="17"/>
  <c r="C22" i="15"/>
  <c r="D21" i="15"/>
  <c r="C21" i="16"/>
  <c r="D20" i="16"/>
  <c r="C24" i="14"/>
  <c r="D23" i="14"/>
  <c r="C24" i="13"/>
  <c r="D23" i="13"/>
  <c r="C24" i="12"/>
  <c r="D23" i="12"/>
  <c r="C24" i="11"/>
  <c r="D23" i="11"/>
  <c r="C24" i="10"/>
  <c r="D23" i="10"/>
  <c r="C24" i="9"/>
  <c r="D23" i="9"/>
  <c r="C25" i="8"/>
  <c r="D24" i="8"/>
  <c r="C24" i="7"/>
  <c r="D23" i="7"/>
  <c r="C24" i="2"/>
  <c r="D23" i="2"/>
  <c r="C24" i="6"/>
  <c r="D24" i="6" s="1"/>
  <c r="S6" i="6"/>
  <c r="FO5" i="22" l="1"/>
  <c r="K11" i="23"/>
  <c r="J13" i="22"/>
  <c r="J14" i="22"/>
  <c r="K9" i="22"/>
  <c r="L5" i="22"/>
  <c r="L5" i="23"/>
  <c r="DA5" i="22"/>
  <c r="DA5" i="23"/>
  <c r="FI5" i="22"/>
  <c r="FI5" i="23"/>
  <c r="HR5" i="22"/>
  <c r="HR5" i="23"/>
  <c r="KA5" i="22"/>
  <c r="KA5" i="23"/>
  <c r="LD5" i="22"/>
  <c r="LD5" i="23"/>
  <c r="AR5" i="22"/>
  <c r="AR5" i="23"/>
  <c r="FO5" i="23"/>
  <c r="BU5" i="22"/>
  <c r="BU5" i="23"/>
  <c r="ED5" i="22"/>
  <c r="ED5" i="23"/>
  <c r="GN5" i="22"/>
  <c r="GN5" i="23"/>
  <c r="IW5" i="22"/>
  <c r="IW5" i="23"/>
  <c r="MH5" i="22"/>
  <c r="MH5" i="23"/>
  <c r="NJ5" i="22"/>
  <c r="NJ5" i="23"/>
  <c r="K14" i="22"/>
  <c r="C23" i="15"/>
  <c r="D22" i="15"/>
  <c r="C22" i="16"/>
  <c r="D21" i="16"/>
  <c r="C21" i="17"/>
  <c r="D20" i="17"/>
  <c r="C25" i="14"/>
  <c r="D24" i="14"/>
  <c r="C25" i="13"/>
  <c r="D24" i="13"/>
  <c r="C25" i="12"/>
  <c r="D24" i="12"/>
  <c r="C25" i="11"/>
  <c r="D24" i="11"/>
  <c r="C25" i="10"/>
  <c r="D24" i="10"/>
  <c r="C25" i="9"/>
  <c r="D24" i="9"/>
  <c r="C36" i="8"/>
  <c r="D25" i="8"/>
  <c r="C25" i="7"/>
  <c r="D24" i="7"/>
  <c r="D24" i="2"/>
  <c r="C25" i="2"/>
  <c r="C25" i="6"/>
  <c r="D25" i="6" s="1"/>
  <c r="G6" i="19"/>
  <c r="H14" i="19"/>
  <c r="FP5" i="22" l="1"/>
  <c r="L11" i="23"/>
  <c r="K13" i="22"/>
  <c r="L9" i="22"/>
  <c r="DB5" i="22"/>
  <c r="DB5" i="23"/>
  <c r="KB5" i="22"/>
  <c r="KB5" i="23"/>
  <c r="FP5" i="23"/>
  <c r="M5" i="22"/>
  <c r="M5" i="23"/>
  <c r="HS5" i="22"/>
  <c r="HS5" i="23"/>
  <c r="EE5" i="22"/>
  <c r="EE5" i="23"/>
  <c r="IX5" i="22"/>
  <c r="IX5" i="23"/>
  <c r="LE5" i="22"/>
  <c r="LE5" i="23"/>
  <c r="FJ5" i="22"/>
  <c r="FJ5" i="23"/>
  <c r="MI5" i="22"/>
  <c r="MI5" i="23"/>
  <c r="BV5" i="22"/>
  <c r="BV5" i="23"/>
  <c r="GO5" i="22"/>
  <c r="GO5" i="23"/>
  <c r="NK5" i="22"/>
  <c r="NK5" i="23"/>
  <c r="AS5" i="22"/>
  <c r="AS5" i="23"/>
  <c r="L13" i="22"/>
  <c r="C23" i="16"/>
  <c r="D22" i="16"/>
  <c r="C22" i="17"/>
  <c r="D21" i="17"/>
  <c r="C24" i="15"/>
  <c r="D23" i="15"/>
  <c r="C36" i="14"/>
  <c r="D25" i="14"/>
  <c r="C36" i="13"/>
  <c r="D25" i="13"/>
  <c r="C36" i="12"/>
  <c r="D25" i="12"/>
  <c r="C36" i="11"/>
  <c r="D25" i="11"/>
  <c r="C36" i="10"/>
  <c r="D25" i="10"/>
  <c r="C36" i="9"/>
  <c r="D25" i="9"/>
  <c r="C37" i="8"/>
  <c r="D36" i="8"/>
  <c r="C36" i="7"/>
  <c r="D25" i="7"/>
  <c r="C36" i="2"/>
  <c r="D25" i="2"/>
  <c r="C36" i="6"/>
  <c r="P10" i="19"/>
  <c r="H54" i="19"/>
  <c r="K30" i="19"/>
  <c r="J26" i="19"/>
  <c r="H22" i="19"/>
  <c r="M18" i="19"/>
  <c r="I18" i="19"/>
  <c r="L14" i="19"/>
  <c r="N10" i="19"/>
  <c r="J10" i="19"/>
  <c r="I50" i="19"/>
  <c r="L6" i="19"/>
  <c r="H6" i="19"/>
  <c r="I22" i="19"/>
  <c r="M22" i="19"/>
  <c r="G26" i="19"/>
  <c r="K26" i="19"/>
  <c r="O26" i="19"/>
  <c r="H30" i="19"/>
  <c r="L30" i="19"/>
  <c r="M34" i="19"/>
  <c r="N38" i="19"/>
  <c r="H42" i="19"/>
  <c r="J54" i="19"/>
  <c r="J34" i="19"/>
  <c r="N34" i="19"/>
  <c r="G38" i="19"/>
  <c r="K38" i="19"/>
  <c r="O38" i="19"/>
  <c r="I42" i="19"/>
  <c r="M42" i="19"/>
  <c r="J46" i="19"/>
  <c r="G54" i="19"/>
  <c r="K54" i="19"/>
  <c r="M6" i="19"/>
  <c r="L18" i="19"/>
  <c r="N22" i="19"/>
  <c r="O34" i="19"/>
  <c r="O6" i="19"/>
  <c r="H50" i="19"/>
  <c r="K10" i="19"/>
  <c r="M14" i="19"/>
  <c r="N18" i="19"/>
  <c r="G14" i="19"/>
  <c r="O14" i="19"/>
  <c r="J50" i="19"/>
  <c r="N42" i="19"/>
  <c r="L38" i="19"/>
  <c r="K34" i="19"/>
  <c r="O30" i="19"/>
  <c r="G30" i="19"/>
  <c r="N26" i="19"/>
  <c r="L22" i="19"/>
  <c r="O18" i="19"/>
  <c r="K18" i="19"/>
  <c r="G18" i="19"/>
  <c r="N14" i="19"/>
  <c r="J14" i="19"/>
  <c r="L10" i="19"/>
  <c r="H10" i="19"/>
  <c r="K50" i="19"/>
  <c r="G50" i="19"/>
  <c r="N6" i="19"/>
  <c r="J6" i="19"/>
  <c r="G22" i="19"/>
  <c r="K22" i="19"/>
  <c r="O22" i="19"/>
  <c r="I26" i="19"/>
  <c r="M26" i="19"/>
  <c r="J30" i="19"/>
  <c r="N30" i="19"/>
  <c r="I34" i="19"/>
  <c r="J38" i="19"/>
  <c r="L42" i="19"/>
  <c r="M46" i="19"/>
  <c r="H34" i="19"/>
  <c r="L34" i="19"/>
  <c r="I38" i="19"/>
  <c r="M38" i="19"/>
  <c r="G42" i="19"/>
  <c r="K42" i="19"/>
  <c r="O42" i="19"/>
  <c r="L46" i="19"/>
  <c r="I54" i="19"/>
  <c r="K14" i="19"/>
  <c r="I10" i="19"/>
  <c r="H18" i="19"/>
  <c r="P18" i="19"/>
  <c r="H26" i="19"/>
  <c r="I30" i="19"/>
  <c r="K6" i="19"/>
  <c r="L50" i="19"/>
  <c r="G10" i="19"/>
  <c r="O10" i="19"/>
  <c r="I14" i="19"/>
  <c r="J18" i="19"/>
  <c r="J22" i="19"/>
  <c r="L26" i="19"/>
  <c r="M30" i="19"/>
  <c r="G34" i="19"/>
  <c r="H38" i="19"/>
  <c r="J42" i="19"/>
  <c r="K46" i="19"/>
  <c r="AI50" i="19"/>
  <c r="M10" i="19"/>
  <c r="I6" i="19"/>
  <c r="M11" i="23" l="1"/>
  <c r="L14" i="22"/>
  <c r="M9" i="22"/>
  <c r="EF5" i="22"/>
  <c r="EF5" i="23"/>
  <c r="GP5" i="22"/>
  <c r="GP5" i="23"/>
  <c r="IY5" i="22"/>
  <c r="IY5" i="23"/>
  <c r="LF5" i="22"/>
  <c r="LF5" i="23"/>
  <c r="MJ5" i="22"/>
  <c r="MJ5" i="23"/>
  <c r="DC5" i="22"/>
  <c r="DC5" i="23"/>
  <c r="FK5" i="22"/>
  <c r="FK5" i="23"/>
  <c r="HT5" i="22"/>
  <c r="HT5" i="23"/>
  <c r="KC5" i="22"/>
  <c r="KC5" i="23"/>
  <c r="NL5" i="22"/>
  <c r="NL5" i="23"/>
  <c r="BW5" i="22"/>
  <c r="BW5" i="23"/>
  <c r="N5" i="22"/>
  <c r="N5" i="23"/>
  <c r="L54" i="19"/>
  <c r="P6" i="19"/>
  <c r="P26" i="19"/>
  <c r="P30" i="19"/>
  <c r="N46" i="19"/>
  <c r="M50" i="19"/>
  <c r="C23" i="17"/>
  <c r="M23" i="17" s="1"/>
  <c r="D22" i="17"/>
  <c r="C25" i="15"/>
  <c r="M25" i="15" s="1"/>
  <c r="D24" i="15"/>
  <c r="C24" i="16"/>
  <c r="M24" i="16" s="1"/>
  <c r="D23" i="16"/>
  <c r="P42" i="19"/>
  <c r="P34" i="19"/>
  <c r="P38" i="19"/>
  <c r="C37" i="14"/>
  <c r="M37" i="14" s="1"/>
  <c r="D36" i="14"/>
  <c r="C37" i="13"/>
  <c r="M37" i="13" s="1"/>
  <c r="D36" i="13"/>
  <c r="C37" i="12"/>
  <c r="M37" i="12" s="1"/>
  <c r="D36" i="12"/>
  <c r="C37" i="11"/>
  <c r="M37" i="11" s="1"/>
  <c r="D36" i="11"/>
  <c r="P22" i="19"/>
  <c r="P14" i="19"/>
  <c r="C37" i="10"/>
  <c r="M37" i="10" s="1"/>
  <c r="D36" i="10"/>
  <c r="Q18" i="19"/>
  <c r="C37" i="9"/>
  <c r="M37" i="9" s="1"/>
  <c r="D36" i="9"/>
  <c r="C38" i="8"/>
  <c r="M38" i="8" s="1"/>
  <c r="D37" i="8"/>
  <c r="C37" i="7"/>
  <c r="M37" i="7" s="1"/>
  <c r="D36" i="7"/>
  <c r="C37" i="6"/>
  <c r="M37" i="6" s="1"/>
  <c r="D36" i="6"/>
  <c r="C37" i="2"/>
  <c r="D36" i="2"/>
  <c r="M46" i="6"/>
  <c r="N46" i="6"/>
  <c r="M26" i="6"/>
  <c r="N26" i="6"/>
  <c r="P66" i="17"/>
  <c r="O66" i="17"/>
  <c r="P65" i="17"/>
  <c r="O65" i="17"/>
  <c r="P64" i="17"/>
  <c r="O64" i="17"/>
  <c r="P63" i="17"/>
  <c r="O63" i="17"/>
  <c r="P62" i="17"/>
  <c r="O62" i="17"/>
  <c r="P61" i="17"/>
  <c r="O61" i="17"/>
  <c r="P60" i="17"/>
  <c r="O60" i="17"/>
  <c r="P59" i="17"/>
  <c r="O59" i="17"/>
  <c r="P58" i="17"/>
  <c r="O58" i="17"/>
  <c r="P57" i="17"/>
  <c r="O57" i="17"/>
  <c r="P56" i="17"/>
  <c r="O56" i="17"/>
  <c r="P46" i="17"/>
  <c r="O46" i="17"/>
  <c r="N46" i="17"/>
  <c r="M46" i="17"/>
  <c r="P45" i="17"/>
  <c r="O45" i="17"/>
  <c r="P44" i="17"/>
  <c r="O44" i="17"/>
  <c r="P43" i="17"/>
  <c r="O43" i="17"/>
  <c r="P42" i="17"/>
  <c r="O42" i="17"/>
  <c r="P41" i="17"/>
  <c r="O41" i="17"/>
  <c r="P40" i="17"/>
  <c r="O40" i="17"/>
  <c r="P39" i="17"/>
  <c r="O39" i="17"/>
  <c r="P38" i="17"/>
  <c r="O38" i="17"/>
  <c r="P37" i="17"/>
  <c r="O37" i="17"/>
  <c r="P36" i="17"/>
  <c r="O36" i="17"/>
  <c r="P26" i="17"/>
  <c r="O26" i="17"/>
  <c r="N26" i="17"/>
  <c r="M26" i="17"/>
  <c r="P25" i="17"/>
  <c r="O25" i="17"/>
  <c r="P24" i="17"/>
  <c r="O24" i="17"/>
  <c r="P23" i="17"/>
  <c r="O23" i="17"/>
  <c r="P22" i="17"/>
  <c r="O22" i="17"/>
  <c r="M22" i="17"/>
  <c r="P21" i="17"/>
  <c r="O21" i="17"/>
  <c r="M21" i="17"/>
  <c r="P20" i="17"/>
  <c r="O20" i="17"/>
  <c r="M20" i="17"/>
  <c r="P19" i="17"/>
  <c r="O19" i="17"/>
  <c r="M19" i="17"/>
  <c r="P18" i="17"/>
  <c r="O18" i="17"/>
  <c r="M18" i="17"/>
  <c r="P17" i="17"/>
  <c r="O17" i="17"/>
  <c r="M17" i="17"/>
  <c r="P16" i="17"/>
  <c r="O16" i="17"/>
  <c r="M16" i="17"/>
  <c r="S10" i="17"/>
  <c r="I10" i="17"/>
  <c r="S6" i="17"/>
  <c r="N7" i="17"/>
  <c r="I6" i="17"/>
  <c r="D7" i="17"/>
  <c r="N66" i="16"/>
  <c r="M66" i="16"/>
  <c r="N65" i="16"/>
  <c r="M65" i="16"/>
  <c r="N46" i="16"/>
  <c r="M46" i="16"/>
  <c r="N26" i="16"/>
  <c r="M26" i="16"/>
  <c r="M23" i="16"/>
  <c r="M22" i="16"/>
  <c r="M21" i="16"/>
  <c r="M20" i="16"/>
  <c r="M19" i="16"/>
  <c r="M18" i="16"/>
  <c r="M17" i="16"/>
  <c r="M16" i="16"/>
  <c r="S10" i="16"/>
  <c r="I10" i="16"/>
  <c r="S6" i="16"/>
  <c r="N7" i="16"/>
  <c r="I6" i="16"/>
  <c r="D7" i="16"/>
  <c r="N46" i="15"/>
  <c r="M46" i="15"/>
  <c r="N26" i="15"/>
  <c r="M26" i="15"/>
  <c r="M24" i="15"/>
  <c r="M23" i="15"/>
  <c r="M22" i="15"/>
  <c r="M21" i="15"/>
  <c r="M20" i="15"/>
  <c r="M19" i="15"/>
  <c r="M18" i="15"/>
  <c r="M17" i="15"/>
  <c r="M16" i="15"/>
  <c r="S10" i="15"/>
  <c r="I10" i="15"/>
  <c r="S6" i="15"/>
  <c r="N7" i="15"/>
  <c r="I6" i="15"/>
  <c r="D7" i="15"/>
  <c r="N46" i="14"/>
  <c r="M46" i="14"/>
  <c r="M36" i="14"/>
  <c r="N26" i="14"/>
  <c r="M26" i="14"/>
  <c r="M25" i="14"/>
  <c r="M24" i="14"/>
  <c r="M23" i="14"/>
  <c r="M22" i="14"/>
  <c r="M21" i="14"/>
  <c r="M20" i="14"/>
  <c r="M19" i="14"/>
  <c r="M18" i="14"/>
  <c r="M17" i="14"/>
  <c r="M16" i="14"/>
  <c r="S10" i="14"/>
  <c r="I10" i="14"/>
  <c r="S6" i="14"/>
  <c r="N7" i="14"/>
  <c r="I6" i="14"/>
  <c r="D7" i="14"/>
  <c r="N46" i="13"/>
  <c r="M46" i="13"/>
  <c r="M36" i="13"/>
  <c r="N26" i="13"/>
  <c r="M26" i="13"/>
  <c r="M25" i="13"/>
  <c r="M24" i="13"/>
  <c r="M23" i="13"/>
  <c r="M22" i="13"/>
  <c r="M21" i="13"/>
  <c r="M20" i="13"/>
  <c r="M19" i="13"/>
  <c r="M18" i="13"/>
  <c r="M17" i="13"/>
  <c r="M16" i="13"/>
  <c r="S10" i="13"/>
  <c r="I10" i="13"/>
  <c r="S6" i="13"/>
  <c r="N7" i="13"/>
  <c r="I6" i="13"/>
  <c r="D7" i="13"/>
  <c r="N46" i="12"/>
  <c r="M46" i="12"/>
  <c r="M36" i="12"/>
  <c r="N26" i="12"/>
  <c r="M26" i="12"/>
  <c r="M25" i="12"/>
  <c r="M24" i="12"/>
  <c r="M23" i="12"/>
  <c r="M22" i="12"/>
  <c r="M21" i="12"/>
  <c r="M20" i="12"/>
  <c r="M19" i="12"/>
  <c r="M18" i="12"/>
  <c r="M17" i="12"/>
  <c r="M16" i="12"/>
  <c r="S10" i="12"/>
  <c r="I10" i="12"/>
  <c r="S6" i="12"/>
  <c r="N7" i="12"/>
  <c r="I6" i="12"/>
  <c r="D7" i="12"/>
  <c r="N46" i="11"/>
  <c r="M46" i="11"/>
  <c r="M36" i="11"/>
  <c r="N26" i="11"/>
  <c r="M26" i="11"/>
  <c r="M25" i="11"/>
  <c r="M24" i="11"/>
  <c r="M23" i="11"/>
  <c r="M22" i="11"/>
  <c r="M21" i="11"/>
  <c r="M20" i="11"/>
  <c r="M19" i="11"/>
  <c r="M18" i="11"/>
  <c r="M17" i="11"/>
  <c r="M16" i="11"/>
  <c r="S10" i="11"/>
  <c r="I10" i="11"/>
  <c r="S6" i="11"/>
  <c r="N7" i="11"/>
  <c r="I6" i="11"/>
  <c r="D7" i="11"/>
  <c r="N46" i="10"/>
  <c r="M46" i="10"/>
  <c r="M36" i="10"/>
  <c r="N26" i="10"/>
  <c r="M26" i="10"/>
  <c r="M25" i="10"/>
  <c r="M24" i="10"/>
  <c r="M23" i="10"/>
  <c r="M22" i="10"/>
  <c r="M21" i="10"/>
  <c r="M20" i="10"/>
  <c r="M19" i="10"/>
  <c r="M18" i="10"/>
  <c r="M17" i="10"/>
  <c r="M16" i="10"/>
  <c r="S10" i="10"/>
  <c r="I10" i="10"/>
  <c r="S6" i="10"/>
  <c r="N7" i="10"/>
  <c r="I6" i="10"/>
  <c r="D7" i="10"/>
  <c r="N46" i="9"/>
  <c r="M46" i="9"/>
  <c r="M36" i="9"/>
  <c r="N26" i="9"/>
  <c r="M26" i="9"/>
  <c r="N25" i="9"/>
  <c r="M25" i="9"/>
  <c r="M24" i="9"/>
  <c r="M23" i="9"/>
  <c r="M22" i="9"/>
  <c r="M21" i="9"/>
  <c r="M20" i="9"/>
  <c r="M19" i="9"/>
  <c r="M18" i="9"/>
  <c r="M17" i="9"/>
  <c r="M16" i="9"/>
  <c r="S10" i="9"/>
  <c r="I10" i="9"/>
  <c r="S6" i="9"/>
  <c r="N7" i="9"/>
  <c r="I6" i="9"/>
  <c r="D7" i="9"/>
  <c r="N46" i="8"/>
  <c r="M46" i="8"/>
  <c r="M37" i="8"/>
  <c r="M36" i="8"/>
  <c r="N26" i="8"/>
  <c r="M26" i="8"/>
  <c r="M25" i="8"/>
  <c r="M24" i="8"/>
  <c r="M23" i="8"/>
  <c r="M22" i="8"/>
  <c r="M21" i="8"/>
  <c r="M20" i="8"/>
  <c r="M19" i="8"/>
  <c r="M18" i="8"/>
  <c r="M17" i="8"/>
  <c r="M16" i="8"/>
  <c r="S10" i="8"/>
  <c r="I10" i="8"/>
  <c r="S6" i="8"/>
  <c r="N7" i="8"/>
  <c r="I6" i="8"/>
  <c r="D7" i="8"/>
  <c r="N46" i="7"/>
  <c r="M46" i="7"/>
  <c r="M36" i="7"/>
  <c r="N26" i="7"/>
  <c r="M26" i="7"/>
  <c r="M25" i="7"/>
  <c r="M24" i="7"/>
  <c r="M23" i="7"/>
  <c r="M22" i="7"/>
  <c r="M21" i="7"/>
  <c r="M20" i="7"/>
  <c r="M19" i="7"/>
  <c r="M18" i="7"/>
  <c r="M17" i="7"/>
  <c r="M16" i="7"/>
  <c r="S10" i="7"/>
  <c r="I10" i="7"/>
  <c r="S6" i="7"/>
  <c r="N7" i="7"/>
  <c r="I6" i="7"/>
  <c r="D7" i="7"/>
  <c r="M36" i="6"/>
  <c r="M25" i="6"/>
  <c r="M24" i="6"/>
  <c r="M23" i="6"/>
  <c r="M22" i="6"/>
  <c r="M21" i="6"/>
  <c r="M20" i="6"/>
  <c r="M19" i="6"/>
  <c r="M18" i="6"/>
  <c r="M17" i="6"/>
  <c r="M16" i="6"/>
  <c r="S10" i="6"/>
  <c r="I10" i="6"/>
  <c r="N7" i="6"/>
  <c r="I6" i="6"/>
  <c r="D7" i="6"/>
  <c r="N11" i="23" l="1"/>
  <c r="M14" i="22"/>
  <c r="M13" i="22"/>
  <c r="N9" i="22"/>
  <c r="N13" i="22" s="1"/>
  <c r="AT5" i="22"/>
  <c r="AT5" i="23"/>
  <c r="KD5" i="22"/>
  <c r="KD5" i="23"/>
  <c r="O5" i="22"/>
  <c r="O5" i="23"/>
  <c r="FL5" i="22"/>
  <c r="FL5" i="23"/>
  <c r="GQ5" i="22"/>
  <c r="GQ5" i="23"/>
  <c r="IZ5" i="22"/>
  <c r="IZ5" i="23"/>
  <c r="HU5" i="22"/>
  <c r="HU5" i="23"/>
  <c r="DD5" i="22"/>
  <c r="DD5" i="23"/>
  <c r="LG5" i="22"/>
  <c r="LG5" i="23"/>
  <c r="BX5" i="22"/>
  <c r="BX5" i="23"/>
  <c r="EG5" i="22"/>
  <c r="EG5" i="23"/>
  <c r="MK5" i="22"/>
  <c r="MK5" i="23"/>
  <c r="NM5" i="22"/>
  <c r="NM5" i="23"/>
  <c r="O46" i="19"/>
  <c r="C36" i="15"/>
  <c r="D25" i="15"/>
  <c r="N50" i="19"/>
  <c r="M54" i="19"/>
  <c r="C25" i="16"/>
  <c r="D24" i="16"/>
  <c r="C24" i="17"/>
  <c r="D23" i="17"/>
  <c r="Q42" i="19"/>
  <c r="C38" i="14"/>
  <c r="D37" i="14"/>
  <c r="Q38" i="19"/>
  <c r="C38" i="13"/>
  <c r="D37" i="13"/>
  <c r="Q34" i="19"/>
  <c r="C38" i="12"/>
  <c r="D37" i="12"/>
  <c r="HV5" i="23" s="1"/>
  <c r="Q30" i="19"/>
  <c r="C38" i="11"/>
  <c r="D37" i="11"/>
  <c r="C38" i="10"/>
  <c r="D37" i="10"/>
  <c r="Q26" i="19"/>
  <c r="Q22" i="19"/>
  <c r="C38" i="9"/>
  <c r="D37" i="9"/>
  <c r="R18" i="19"/>
  <c r="C39" i="8"/>
  <c r="D38" i="8"/>
  <c r="Q14" i="19"/>
  <c r="C38" i="7"/>
  <c r="D37" i="7"/>
  <c r="Q10" i="19"/>
  <c r="C38" i="6"/>
  <c r="D37" i="6"/>
  <c r="C38" i="2"/>
  <c r="D37" i="2"/>
  <c r="Q6" i="19"/>
  <c r="O11" i="23" l="1"/>
  <c r="N14" i="22"/>
  <c r="O9" i="22"/>
  <c r="O13" i="22" s="1"/>
  <c r="ML5" i="22"/>
  <c r="ML5" i="23"/>
  <c r="AU5" i="22"/>
  <c r="AU5" i="23"/>
  <c r="EH5" i="22"/>
  <c r="EH5" i="23"/>
  <c r="KE5" i="22"/>
  <c r="KE5" i="23"/>
  <c r="LH5" i="22"/>
  <c r="LH5" i="23"/>
  <c r="P5" i="22"/>
  <c r="P5" i="23"/>
  <c r="FM5" i="22"/>
  <c r="FM5" i="23"/>
  <c r="BY5" i="22"/>
  <c r="BY5" i="23"/>
  <c r="DE5" i="22"/>
  <c r="DE5" i="23"/>
  <c r="GR5" i="22"/>
  <c r="GR5" i="23"/>
  <c r="JA5" i="22"/>
  <c r="JA5" i="23"/>
  <c r="NN5" i="22"/>
  <c r="NN5" i="23"/>
  <c r="HV5" i="22"/>
  <c r="N54" i="19"/>
  <c r="P46" i="19"/>
  <c r="C25" i="17"/>
  <c r="D24" i="17"/>
  <c r="M24" i="17"/>
  <c r="C37" i="15"/>
  <c r="D36" i="15"/>
  <c r="M36" i="15"/>
  <c r="O50" i="19"/>
  <c r="C36" i="16"/>
  <c r="D25" i="16"/>
  <c r="M25" i="16"/>
  <c r="R42" i="19"/>
  <c r="C39" i="14"/>
  <c r="D38" i="14"/>
  <c r="M38" i="14"/>
  <c r="R38" i="19"/>
  <c r="C39" i="13"/>
  <c r="D38" i="13"/>
  <c r="M38" i="13"/>
  <c r="R34" i="19"/>
  <c r="C39" i="12"/>
  <c r="D38" i="12"/>
  <c r="M38" i="12"/>
  <c r="R30" i="19"/>
  <c r="C39" i="11"/>
  <c r="D38" i="11"/>
  <c r="M38" i="11"/>
  <c r="R26" i="19"/>
  <c r="C39" i="10"/>
  <c r="D38" i="10"/>
  <c r="M38" i="10"/>
  <c r="R22" i="19"/>
  <c r="C39" i="9"/>
  <c r="D38" i="9"/>
  <c r="M38" i="9"/>
  <c r="S18" i="19"/>
  <c r="C40" i="8"/>
  <c r="D39" i="8"/>
  <c r="M39" i="8"/>
  <c r="R14" i="19"/>
  <c r="C39" i="7"/>
  <c r="D38" i="7"/>
  <c r="M38" i="7"/>
  <c r="R10" i="19"/>
  <c r="C39" i="6"/>
  <c r="D38" i="6"/>
  <c r="M38" i="6"/>
  <c r="R6" i="19"/>
  <c r="C39" i="2"/>
  <c r="M39" i="2" s="1"/>
  <c r="D38" i="2"/>
  <c r="M37" i="2"/>
  <c r="M38" i="2"/>
  <c r="M46" i="2"/>
  <c r="N46" i="2"/>
  <c r="M36" i="2"/>
  <c r="M17" i="2"/>
  <c r="M18" i="2"/>
  <c r="M19" i="2"/>
  <c r="M20" i="2"/>
  <c r="M21" i="2"/>
  <c r="M22" i="2"/>
  <c r="M23" i="2"/>
  <c r="M24" i="2"/>
  <c r="M25" i="2"/>
  <c r="M26" i="2"/>
  <c r="N26" i="2"/>
  <c r="P11" i="23" l="1"/>
  <c r="O14" i="22"/>
  <c r="P9" i="22"/>
  <c r="P13" i="22" s="1"/>
  <c r="LI5" i="22"/>
  <c r="LI5" i="23"/>
  <c r="EI5" i="22"/>
  <c r="EI5" i="23"/>
  <c r="AV5" i="22"/>
  <c r="AV5" i="23"/>
  <c r="KF5" i="22"/>
  <c r="KF5" i="23"/>
  <c r="DF5" i="22"/>
  <c r="DF5" i="23"/>
  <c r="HW5" i="22"/>
  <c r="HW5" i="23"/>
  <c r="Q5" i="22"/>
  <c r="Q5" i="23"/>
  <c r="JB5" i="22"/>
  <c r="JB5" i="23"/>
  <c r="BZ5" i="22"/>
  <c r="BZ5" i="23"/>
  <c r="GS5" i="22"/>
  <c r="GS5" i="23"/>
  <c r="MM5" i="22"/>
  <c r="MM5" i="23"/>
  <c r="NO5" i="22"/>
  <c r="NO5" i="23"/>
  <c r="M37" i="15"/>
  <c r="C38" i="15"/>
  <c r="D37" i="15"/>
  <c r="P50" i="19"/>
  <c r="O54" i="19"/>
  <c r="D36" i="16"/>
  <c r="M36" i="16"/>
  <c r="C37" i="16"/>
  <c r="Q46" i="19"/>
  <c r="C36" i="17"/>
  <c r="D25" i="17"/>
  <c r="M25" i="17"/>
  <c r="S42" i="19"/>
  <c r="C40" i="14"/>
  <c r="D39" i="14"/>
  <c r="M39" i="14"/>
  <c r="S38" i="19"/>
  <c r="C40" i="13"/>
  <c r="D39" i="13"/>
  <c r="M39" i="13"/>
  <c r="C40" i="12"/>
  <c r="D39" i="12"/>
  <c r="M39" i="12"/>
  <c r="S34" i="19"/>
  <c r="S30" i="19"/>
  <c r="C40" i="11"/>
  <c r="D39" i="11"/>
  <c r="M39" i="11"/>
  <c r="C40" i="10"/>
  <c r="D39" i="10"/>
  <c r="M39" i="10"/>
  <c r="C40" i="9"/>
  <c r="D39" i="9"/>
  <c r="M39" i="9"/>
  <c r="S22" i="19"/>
  <c r="T18" i="19"/>
  <c r="C41" i="8"/>
  <c r="D40" i="8"/>
  <c r="M40" i="8"/>
  <c r="S14" i="19"/>
  <c r="C40" i="7"/>
  <c r="D39" i="7"/>
  <c r="M39" i="7"/>
  <c r="S10" i="19"/>
  <c r="C40" i="6"/>
  <c r="D39" i="6"/>
  <c r="M39" i="6"/>
  <c r="S6" i="19"/>
  <c r="C40" i="2"/>
  <c r="D39" i="2"/>
  <c r="S10" i="2"/>
  <c r="S6" i="2"/>
  <c r="N7" i="2"/>
  <c r="I10" i="2"/>
  <c r="I6" i="2"/>
  <c r="D7" i="2"/>
  <c r="M64" i="16"/>
  <c r="Q11" i="23" l="1"/>
  <c r="P14" i="22"/>
  <c r="Q9" i="22"/>
  <c r="Q13" i="22" s="1"/>
  <c r="EJ5" i="22"/>
  <c r="EJ5" i="23"/>
  <c r="JC5" i="22"/>
  <c r="JC5" i="23"/>
  <c r="MN5" i="22"/>
  <c r="MN5" i="23"/>
  <c r="DG5" i="22"/>
  <c r="DG5" i="23"/>
  <c r="HX5" i="22"/>
  <c r="HX5" i="23"/>
  <c r="KG5" i="22"/>
  <c r="KG5" i="23"/>
  <c r="LJ5" i="22"/>
  <c r="LJ5" i="23"/>
  <c r="AW5" i="22"/>
  <c r="AW5" i="23"/>
  <c r="CA5" i="22"/>
  <c r="CA5" i="23"/>
  <c r="R5" i="22"/>
  <c r="R5" i="23"/>
  <c r="GT5" i="22"/>
  <c r="GT5" i="23"/>
  <c r="NP5" i="22"/>
  <c r="NP5" i="23"/>
  <c r="Q50" i="19"/>
  <c r="R46" i="19"/>
  <c r="P54" i="19"/>
  <c r="M37" i="16"/>
  <c r="C38" i="16"/>
  <c r="D37" i="16"/>
  <c r="D38" i="15"/>
  <c r="M38" i="15"/>
  <c r="C39" i="15"/>
  <c r="D36" i="17"/>
  <c r="C37" i="17"/>
  <c r="M36" i="17"/>
  <c r="T42" i="19"/>
  <c r="C41" i="14"/>
  <c r="D40" i="14"/>
  <c r="M40" i="14"/>
  <c r="T38" i="19"/>
  <c r="C41" i="13"/>
  <c r="D40" i="13"/>
  <c r="M40" i="13"/>
  <c r="T34" i="19"/>
  <c r="C41" i="12"/>
  <c r="D40" i="12"/>
  <c r="M40" i="12"/>
  <c r="T30" i="19"/>
  <c r="C41" i="11"/>
  <c r="D40" i="11"/>
  <c r="M40" i="11"/>
  <c r="C41" i="10"/>
  <c r="D40" i="10"/>
  <c r="M40" i="10"/>
  <c r="T22" i="19"/>
  <c r="C41" i="9"/>
  <c r="D40" i="9"/>
  <c r="M40" i="9"/>
  <c r="U18" i="19"/>
  <c r="C42" i="8"/>
  <c r="D41" i="8"/>
  <c r="M41" i="8"/>
  <c r="T14" i="19"/>
  <c r="C41" i="7"/>
  <c r="D40" i="7"/>
  <c r="M40" i="7"/>
  <c r="T10" i="19"/>
  <c r="C41" i="6"/>
  <c r="D40" i="6"/>
  <c r="M40" i="6"/>
  <c r="T6" i="19"/>
  <c r="C41" i="2"/>
  <c r="D40" i="2"/>
  <c r="M40" i="2"/>
  <c r="D1" i="13"/>
  <c r="R1" i="14"/>
  <c r="R11" i="23" l="1"/>
  <c r="Q14" i="22"/>
  <c r="R9" i="22"/>
  <c r="R14" i="22" s="1"/>
  <c r="MO5" i="22"/>
  <c r="MO5" i="23"/>
  <c r="CB5" i="22"/>
  <c r="CB5" i="23"/>
  <c r="DH5" i="22"/>
  <c r="DH5" i="23"/>
  <c r="AX5" i="22"/>
  <c r="AX5" i="23"/>
  <c r="HY5" i="22"/>
  <c r="HY5" i="23"/>
  <c r="NQ5" i="22"/>
  <c r="NQ5" i="23"/>
  <c r="JD5" i="22"/>
  <c r="JD5" i="23"/>
  <c r="KH5" i="22"/>
  <c r="KH5" i="23"/>
  <c r="S5" i="22"/>
  <c r="S5" i="23"/>
  <c r="EK5" i="22"/>
  <c r="EK5" i="23"/>
  <c r="GU5" i="22"/>
  <c r="GU5" i="23"/>
  <c r="LK5" i="22"/>
  <c r="LK5" i="23"/>
  <c r="D39" i="15"/>
  <c r="M39" i="15"/>
  <c r="C40" i="15"/>
  <c r="C39" i="16"/>
  <c r="D38" i="16"/>
  <c r="M38" i="16"/>
  <c r="M37" i="17"/>
  <c r="C38" i="17"/>
  <c r="D37" i="17"/>
  <c r="S46" i="19"/>
  <c r="Q54" i="19"/>
  <c r="R50" i="19"/>
  <c r="U42" i="19"/>
  <c r="C42" i="14"/>
  <c r="D41" i="14"/>
  <c r="M41" i="14"/>
  <c r="U38" i="19"/>
  <c r="C42" i="13"/>
  <c r="D41" i="13"/>
  <c r="M41" i="13"/>
  <c r="U34" i="19"/>
  <c r="C42" i="12"/>
  <c r="D41" i="12"/>
  <c r="M41" i="12"/>
  <c r="U30" i="19"/>
  <c r="C42" i="11"/>
  <c r="D41" i="11"/>
  <c r="M41" i="11"/>
  <c r="C42" i="10"/>
  <c r="D41" i="10"/>
  <c r="M41" i="10"/>
  <c r="U22" i="19"/>
  <c r="C42" i="9"/>
  <c r="D41" i="9"/>
  <c r="M41" i="9"/>
  <c r="V18" i="19"/>
  <c r="C43" i="8"/>
  <c r="D42" i="8"/>
  <c r="M42" i="8"/>
  <c r="U14" i="19"/>
  <c r="C42" i="7"/>
  <c r="D41" i="7"/>
  <c r="M41" i="7"/>
  <c r="U10" i="19"/>
  <c r="C42" i="6"/>
  <c r="D41" i="6"/>
  <c r="M41" i="6"/>
  <c r="U6" i="19"/>
  <c r="C42" i="2"/>
  <c r="D41" i="2"/>
  <c r="M41" i="2"/>
  <c r="R1" i="10"/>
  <c r="R1" i="13"/>
  <c r="R1" i="9"/>
  <c r="R1" i="16"/>
  <c r="R1" i="12"/>
  <c r="R1" i="8"/>
  <c r="R1" i="15"/>
  <c r="R1" i="7"/>
  <c r="R1" i="6"/>
  <c r="R1" i="11"/>
  <c r="R1" i="17"/>
  <c r="R1" i="2"/>
  <c r="E1" i="11"/>
  <c r="D1" i="17"/>
  <c r="D1" i="9"/>
  <c r="D1" i="16"/>
  <c r="D1" i="8"/>
  <c r="D1" i="7"/>
  <c r="D1" i="12"/>
  <c r="D1" i="15"/>
  <c r="D1" i="10"/>
  <c r="D1" i="2"/>
  <c r="D1" i="11"/>
  <c r="D1" i="6"/>
  <c r="D1" i="14"/>
  <c r="S1" i="2"/>
  <c r="S1" i="9"/>
  <c r="S1" i="13"/>
  <c r="S1" i="17"/>
  <c r="S1" i="16"/>
  <c r="S1" i="6"/>
  <c r="S1" i="10"/>
  <c r="S1" i="14"/>
  <c r="S1" i="8"/>
  <c r="S1" i="7"/>
  <c r="S1" i="11"/>
  <c r="S1" i="15"/>
  <c r="S1" i="12"/>
  <c r="N21" i="11"/>
  <c r="N16" i="14"/>
  <c r="N22" i="14"/>
  <c r="N18" i="14"/>
  <c r="N40" i="14"/>
  <c r="N25" i="15"/>
  <c r="N21" i="15"/>
  <c r="N17" i="15"/>
  <c r="N24" i="16"/>
  <c r="N20" i="16"/>
  <c r="N36" i="16"/>
  <c r="N24" i="17"/>
  <c r="N20" i="17"/>
  <c r="N36" i="17"/>
  <c r="N22" i="6"/>
  <c r="N16" i="9"/>
  <c r="N23" i="10"/>
  <c r="N36" i="6"/>
  <c r="N17" i="7"/>
  <c r="N39" i="7"/>
  <c r="N24" i="8"/>
  <c r="N38" i="8"/>
  <c r="N20" i="9"/>
  <c r="N19" i="10"/>
  <c r="N19" i="11"/>
  <c r="N25" i="12"/>
  <c r="N17" i="12"/>
  <c r="N19" i="13"/>
  <c r="N17" i="14"/>
  <c r="N16" i="6"/>
  <c r="N24" i="6"/>
  <c r="N23" i="7"/>
  <c r="N16" i="8"/>
  <c r="N18" i="8"/>
  <c r="N40" i="8"/>
  <c r="N18" i="9"/>
  <c r="N37" i="9"/>
  <c r="N21" i="10"/>
  <c r="N19" i="12"/>
  <c r="N38" i="12"/>
  <c r="N23" i="13"/>
  <c r="N37" i="13"/>
  <c r="N21" i="14"/>
  <c r="N20" i="15"/>
  <c r="N19" i="16"/>
  <c r="N23" i="17"/>
  <c r="N19" i="6"/>
  <c r="N23" i="6"/>
  <c r="N37" i="6"/>
  <c r="N18" i="7"/>
  <c r="N24" i="7"/>
  <c r="N36" i="7"/>
  <c r="N38" i="7"/>
  <c r="N23" i="8"/>
  <c r="N19" i="8"/>
  <c r="N41" i="8"/>
  <c r="N37" i="8"/>
  <c r="N17" i="9"/>
  <c r="N21" i="9"/>
  <c r="N36" i="9"/>
  <c r="N40" i="9"/>
  <c r="N22" i="10"/>
  <c r="N18" i="10"/>
  <c r="N37" i="10"/>
  <c r="N16" i="11"/>
  <c r="N22" i="11"/>
  <c r="N18" i="11"/>
  <c r="N40" i="11"/>
  <c r="N24" i="12"/>
  <c r="N20" i="12"/>
  <c r="N36" i="12"/>
  <c r="N40" i="12"/>
  <c r="N25" i="13"/>
  <c r="N17" i="13"/>
  <c r="N39" i="13"/>
  <c r="N23" i="14"/>
  <c r="N37" i="14"/>
  <c r="N22" i="15"/>
  <c r="N21" i="16"/>
  <c r="N25" i="17"/>
  <c r="N17" i="17"/>
  <c r="N39" i="12"/>
  <c r="N24" i="13"/>
  <c r="N20" i="13"/>
  <c r="N36" i="13"/>
  <c r="N38" i="13"/>
  <c r="N40" i="6"/>
  <c r="N25" i="7"/>
  <c r="N20" i="8"/>
  <c r="N24" i="9"/>
  <c r="N18" i="6"/>
  <c r="N21" i="7"/>
  <c r="N36" i="8"/>
  <c r="N39" i="9"/>
  <c r="N36" i="10"/>
  <c r="N38" i="10"/>
  <c r="N23" i="11"/>
  <c r="N37" i="11"/>
  <c r="N21" i="12"/>
  <c r="N25" i="14"/>
  <c r="N39" i="14"/>
  <c r="N20" i="6"/>
  <c r="N38" i="6"/>
  <c r="N20" i="7"/>
  <c r="N37" i="7"/>
  <c r="N22" i="8"/>
  <c r="N22" i="9"/>
  <c r="N16" i="10"/>
  <c r="N17" i="10"/>
  <c r="N40" i="10"/>
  <c r="N25" i="11"/>
  <c r="N17" i="11"/>
  <c r="N39" i="11"/>
  <c r="N23" i="12"/>
  <c r="N24" i="15"/>
  <c r="N36" i="15"/>
  <c r="N38" i="15"/>
  <c r="N23" i="16"/>
  <c r="N37" i="16"/>
  <c r="N19" i="17"/>
  <c r="N17" i="6"/>
  <c r="N21" i="6"/>
  <c r="N25" i="6"/>
  <c r="N39" i="6"/>
  <c r="N19" i="7"/>
  <c r="N22" i="7"/>
  <c r="N40" i="7"/>
  <c r="N25" i="8"/>
  <c r="N21" i="8"/>
  <c r="N17" i="8"/>
  <c r="N39" i="8"/>
  <c r="N19" i="9"/>
  <c r="N23" i="9"/>
  <c r="N38" i="9"/>
  <c r="N24" i="10"/>
  <c r="N20" i="10"/>
  <c r="N25" i="10"/>
  <c r="N39" i="10"/>
  <c r="N24" i="11"/>
  <c r="N20" i="11"/>
  <c r="N36" i="11"/>
  <c r="N38" i="11"/>
  <c r="N16" i="12"/>
  <c r="N22" i="12"/>
  <c r="N18" i="12"/>
  <c r="N21" i="13"/>
  <c r="N19" i="14"/>
  <c r="N16" i="15"/>
  <c r="N18" i="15"/>
  <c r="N25" i="16"/>
  <c r="N17" i="16"/>
  <c r="N21" i="17"/>
  <c r="N37" i="12"/>
  <c r="N16" i="13"/>
  <c r="N22" i="13"/>
  <c r="N18" i="13"/>
  <c r="N40" i="13"/>
  <c r="N24" i="14"/>
  <c r="N20" i="14"/>
  <c r="N36" i="14"/>
  <c r="N38" i="14"/>
  <c r="N23" i="15"/>
  <c r="N19" i="15"/>
  <c r="N37" i="15"/>
  <c r="N16" i="16"/>
  <c r="N22" i="16"/>
  <c r="N18" i="16"/>
  <c r="N16" i="17"/>
  <c r="N22" i="17"/>
  <c r="N18" i="17"/>
  <c r="N64" i="16"/>
  <c r="N39" i="2"/>
  <c r="N36" i="2"/>
  <c r="N38" i="2"/>
  <c r="N37" i="2"/>
  <c r="N40" i="2"/>
  <c r="N16" i="7"/>
  <c r="N20" i="2"/>
  <c r="N24" i="2"/>
  <c r="N16" i="2"/>
  <c r="N19" i="2"/>
  <c r="N23" i="2"/>
  <c r="N17" i="2"/>
  <c r="N18" i="2"/>
  <c r="N22" i="2"/>
  <c r="N21" i="2"/>
  <c r="N25" i="2"/>
  <c r="S11" i="23" l="1"/>
  <c r="R13" i="22"/>
  <c r="S9" i="22"/>
  <c r="S13" i="22" s="1"/>
  <c r="AY5" i="22"/>
  <c r="AY5" i="23"/>
  <c r="MP5" i="22"/>
  <c r="MP5" i="23"/>
  <c r="DI5" i="22"/>
  <c r="DI5" i="23"/>
  <c r="KI5" i="22"/>
  <c r="KI5" i="23"/>
  <c r="FQ5" i="22"/>
  <c r="FQ5" i="23"/>
  <c r="HZ5" i="22"/>
  <c r="HZ5" i="23"/>
  <c r="NR5" i="22"/>
  <c r="NR5" i="23"/>
  <c r="LL5" i="22"/>
  <c r="LL5" i="23"/>
  <c r="CC5" i="22"/>
  <c r="CC5" i="23"/>
  <c r="JE5" i="22"/>
  <c r="JE5" i="23"/>
  <c r="T5" i="22"/>
  <c r="T5" i="23"/>
  <c r="T11" i="23" s="1"/>
  <c r="EL5" i="22"/>
  <c r="EL5" i="23"/>
  <c r="GV5" i="22"/>
  <c r="GV5" i="23"/>
  <c r="N37" i="17"/>
  <c r="N38" i="16"/>
  <c r="N39" i="15"/>
  <c r="N41" i="13"/>
  <c r="N42" i="8"/>
  <c r="N41" i="14"/>
  <c r="N41" i="2"/>
  <c r="N41" i="11"/>
  <c r="N41" i="10"/>
  <c r="N41" i="12"/>
  <c r="M39" i="16"/>
  <c r="C40" i="16"/>
  <c r="D39" i="16"/>
  <c r="D40" i="15"/>
  <c r="M40" i="15"/>
  <c r="C41" i="15"/>
  <c r="C39" i="17"/>
  <c r="D38" i="17"/>
  <c r="M38" i="17"/>
  <c r="R54" i="19"/>
  <c r="S50" i="19"/>
  <c r="T46" i="19"/>
  <c r="V42" i="19"/>
  <c r="C43" i="14"/>
  <c r="D42" i="14"/>
  <c r="M42" i="14"/>
  <c r="V38" i="19"/>
  <c r="C43" i="13"/>
  <c r="D42" i="13"/>
  <c r="M42" i="13"/>
  <c r="V34" i="19"/>
  <c r="C43" i="12"/>
  <c r="D42" i="12"/>
  <c r="M42" i="12"/>
  <c r="V30" i="19"/>
  <c r="C43" i="11"/>
  <c r="D42" i="11"/>
  <c r="M42" i="11"/>
  <c r="V26" i="19"/>
  <c r="C43" i="10"/>
  <c r="D42" i="10"/>
  <c r="M42" i="10"/>
  <c r="C43" i="9"/>
  <c r="D42" i="9"/>
  <c r="M42" i="9"/>
  <c r="V22" i="19"/>
  <c r="N41" i="9"/>
  <c r="W18" i="19"/>
  <c r="C44" i="8"/>
  <c r="D43" i="8"/>
  <c r="M43" i="8"/>
  <c r="V14" i="19"/>
  <c r="N41" i="7"/>
  <c r="C43" i="7"/>
  <c r="D42" i="7"/>
  <c r="M42" i="7"/>
  <c r="V10" i="19"/>
  <c r="N41" i="6"/>
  <c r="C43" i="6"/>
  <c r="D42" i="6"/>
  <c r="M42" i="6"/>
  <c r="V6" i="19"/>
  <c r="C43" i="2"/>
  <c r="D42" i="2"/>
  <c r="M42" i="2"/>
  <c r="E1" i="7"/>
  <c r="E1" i="2"/>
  <c r="E1" i="14"/>
  <c r="E1" i="8"/>
  <c r="E1" i="16"/>
  <c r="E1" i="13"/>
  <c r="E1" i="15"/>
  <c r="E1" i="17"/>
  <c r="E1" i="6"/>
  <c r="E1" i="10"/>
  <c r="E1" i="9"/>
  <c r="E1" i="12"/>
  <c r="U68" i="19"/>
  <c r="S14" i="22" l="1"/>
  <c r="T9" i="22"/>
  <c r="T14" i="22" s="1"/>
  <c r="AZ5" i="22"/>
  <c r="AZ5" i="23"/>
  <c r="GW5" i="22"/>
  <c r="GW5" i="23"/>
  <c r="CD5" i="22"/>
  <c r="CD5" i="23"/>
  <c r="NS5" i="22"/>
  <c r="NS5" i="23"/>
  <c r="LM5" i="22"/>
  <c r="LM5" i="23"/>
  <c r="DJ5" i="22"/>
  <c r="DJ5" i="23"/>
  <c r="EM5" i="22"/>
  <c r="EM5" i="23"/>
  <c r="IA5" i="22"/>
  <c r="IA5" i="23"/>
  <c r="JF5" i="22"/>
  <c r="JF5" i="23"/>
  <c r="U5" i="22"/>
  <c r="U5" i="23"/>
  <c r="U11" i="23" s="1"/>
  <c r="FR5" i="22"/>
  <c r="FR5" i="23"/>
  <c r="KJ5" i="22"/>
  <c r="KJ5" i="23"/>
  <c r="MQ5" i="22"/>
  <c r="MQ5" i="23"/>
  <c r="U46" i="19"/>
  <c r="N40" i="15"/>
  <c r="C40" i="17"/>
  <c r="D39" i="17"/>
  <c r="M39" i="17"/>
  <c r="T50" i="19"/>
  <c r="N39" i="16"/>
  <c r="S54" i="19"/>
  <c r="N38" i="17"/>
  <c r="D41" i="15"/>
  <c r="M41" i="15"/>
  <c r="C42" i="15"/>
  <c r="C41" i="16"/>
  <c r="D40" i="16"/>
  <c r="M40" i="16"/>
  <c r="W42" i="19"/>
  <c r="N42" i="14"/>
  <c r="C44" i="14"/>
  <c r="D43" i="14"/>
  <c r="M43" i="14"/>
  <c r="W38" i="19"/>
  <c r="N42" i="13"/>
  <c r="C44" i="13"/>
  <c r="D43" i="13"/>
  <c r="M43" i="13"/>
  <c r="W34" i="19"/>
  <c r="N42" i="12"/>
  <c r="C44" i="12"/>
  <c r="D43" i="12"/>
  <c r="M43" i="12"/>
  <c r="W30" i="19"/>
  <c r="N42" i="11"/>
  <c r="C44" i="11"/>
  <c r="D43" i="11"/>
  <c r="M43" i="11"/>
  <c r="W26" i="19"/>
  <c r="N42" i="10"/>
  <c r="C44" i="10"/>
  <c r="D43" i="10"/>
  <c r="M43" i="10"/>
  <c r="W22" i="19"/>
  <c r="N42" i="9"/>
  <c r="C44" i="9"/>
  <c r="D43" i="9"/>
  <c r="M43" i="9"/>
  <c r="X18" i="19"/>
  <c r="N43" i="8"/>
  <c r="C45" i="8"/>
  <c r="D44" i="8"/>
  <c r="M44" i="8"/>
  <c r="C44" i="7"/>
  <c r="D43" i="7"/>
  <c r="M43" i="7"/>
  <c r="W14" i="19"/>
  <c r="N42" i="7"/>
  <c r="C44" i="6"/>
  <c r="D43" i="6"/>
  <c r="M43" i="6"/>
  <c r="W10" i="19"/>
  <c r="N42" i="6"/>
  <c r="W6" i="19"/>
  <c r="N42" i="2"/>
  <c r="C44" i="2"/>
  <c r="D43" i="2"/>
  <c r="M43" i="2"/>
  <c r="T13" i="22" l="1"/>
  <c r="U9" i="22"/>
  <c r="U13" i="22" s="1"/>
  <c r="GX5" i="22"/>
  <c r="GX5" i="23"/>
  <c r="MR5" i="22"/>
  <c r="MR5" i="23"/>
  <c r="LN5" i="22"/>
  <c r="LN5" i="23"/>
  <c r="NT5" i="22"/>
  <c r="NT5" i="23"/>
  <c r="CE5" i="22"/>
  <c r="CE5" i="23"/>
  <c r="EN5" i="22"/>
  <c r="EN5" i="23"/>
  <c r="JG5" i="22"/>
  <c r="JG5" i="23"/>
  <c r="BA5" i="22"/>
  <c r="BA5" i="23"/>
  <c r="V5" i="22"/>
  <c r="V5" i="23"/>
  <c r="V11" i="23" s="1"/>
  <c r="DK5" i="22"/>
  <c r="DK5" i="23"/>
  <c r="FS5" i="22"/>
  <c r="FS5" i="23"/>
  <c r="IB5" i="22"/>
  <c r="IB5" i="23"/>
  <c r="KK5" i="22"/>
  <c r="KK5" i="23"/>
  <c r="C43" i="15"/>
  <c r="D42" i="15"/>
  <c r="M42" i="15"/>
  <c r="M41" i="16"/>
  <c r="C42" i="16"/>
  <c r="D41" i="16"/>
  <c r="C41" i="17"/>
  <c r="D40" i="17"/>
  <c r="M40" i="17"/>
  <c r="U50" i="19"/>
  <c r="N40" i="16"/>
  <c r="N41" i="15"/>
  <c r="V46" i="19"/>
  <c r="T54" i="19"/>
  <c r="N39" i="17"/>
  <c r="C45" i="14"/>
  <c r="D44" i="14"/>
  <c r="M44" i="14"/>
  <c r="X42" i="19"/>
  <c r="N43" i="14"/>
  <c r="C45" i="13"/>
  <c r="D44" i="13"/>
  <c r="M44" i="13"/>
  <c r="X38" i="19"/>
  <c r="N43" i="13"/>
  <c r="C45" i="12"/>
  <c r="D44" i="12"/>
  <c r="M44" i="12"/>
  <c r="X34" i="19"/>
  <c r="N43" i="12"/>
  <c r="C45" i="11"/>
  <c r="D44" i="11"/>
  <c r="M44" i="11"/>
  <c r="X30" i="19"/>
  <c r="N43" i="11"/>
  <c r="C45" i="10"/>
  <c r="D44" i="10"/>
  <c r="M44" i="10"/>
  <c r="X26" i="19"/>
  <c r="N43" i="10"/>
  <c r="C45" i="9"/>
  <c r="D44" i="9"/>
  <c r="M44" i="9"/>
  <c r="X22" i="19"/>
  <c r="N43" i="9"/>
  <c r="C56" i="8"/>
  <c r="D45" i="8"/>
  <c r="M45" i="8"/>
  <c r="Y18" i="19"/>
  <c r="N44" i="8"/>
  <c r="X14" i="19"/>
  <c r="N43" i="7"/>
  <c r="C45" i="7"/>
  <c r="D44" i="7"/>
  <c r="M44" i="7"/>
  <c r="X10" i="19"/>
  <c r="N43" i="6"/>
  <c r="C45" i="6"/>
  <c r="D44" i="6"/>
  <c r="M44" i="6"/>
  <c r="X6" i="19"/>
  <c r="N43" i="2"/>
  <c r="C45" i="2"/>
  <c r="D44" i="2"/>
  <c r="M44" i="2"/>
  <c r="U14" i="22" l="1"/>
  <c r="V9" i="22"/>
  <c r="V13" i="22" s="1"/>
  <c r="GY5" i="22"/>
  <c r="GY5" i="23"/>
  <c r="MS5" i="22"/>
  <c r="MS5" i="23"/>
  <c r="W5" i="22"/>
  <c r="W5" i="23"/>
  <c r="W11" i="23" s="1"/>
  <c r="CF5" i="22"/>
  <c r="CF5" i="23"/>
  <c r="EO5" i="22"/>
  <c r="EO5" i="23"/>
  <c r="LO5" i="22"/>
  <c r="LO5" i="23"/>
  <c r="FT5" i="22"/>
  <c r="FT5" i="23"/>
  <c r="IC5" i="22"/>
  <c r="IC5" i="23"/>
  <c r="KL5" i="22"/>
  <c r="KL5" i="23"/>
  <c r="NU5" i="22"/>
  <c r="NU5" i="23"/>
  <c r="JH5" i="22"/>
  <c r="JH5" i="23"/>
  <c r="DL5" i="22"/>
  <c r="DL5" i="23"/>
  <c r="BB5" i="22"/>
  <c r="BB5" i="23"/>
  <c r="U54" i="19"/>
  <c r="N40" i="17"/>
  <c r="C42" i="17"/>
  <c r="D41" i="17"/>
  <c r="M41" i="17"/>
  <c r="V50" i="19"/>
  <c r="N41" i="16"/>
  <c r="W46" i="19"/>
  <c r="N42" i="15"/>
  <c r="M42" i="16"/>
  <c r="D42" i="16"/>
  <c r="C43" i="16"/>
  <c r="M43" i="15"/>
  <c r="D43" i="15"/>
  <c r="C44" i="15"/>
  <c r="C56" i="14"/>
  <c r="D45" i="14"/>
  <c r="M45" i="14"/>
  <c r="Y42" i="19"/>
  <c r="N44" i="14"/>
  <c r="Y38" i="19"/>
  <c r="N44" i="13"/>
  <c r="C56" i="13"/>
  <c r="D45" i="13"/>
  <c r="M45" i="13"/>
  <c r="Y34" i="19"/>
  <c r="N44" i="12"/>
  <c r="C56" i="12"/>
  <c r="D45" i="12"/>
  <c r="M45" i="12"/>
  <c r="C56" i="11"/>
  <c r="D45" i="11"/>
  <c r="M45" i="11"/>
  <c r="Y30" i="19"/>
  <c r="N44" i="11"/>
  <c r="Y26" i="19"/>
  <c r="N44" i="10"/>
  <c r="C56" i="10"/>
  <c r="D45" i="10"/>
  <c r="M45" i="10"/>
  <c r="Y22" i="19"/>
  <c r="N44" i="9"/>
  <c r="C56" i="9"/>
  <c r="D45" i="9"/>
  <c r="M45" i="9"/>
  <c r="Z18" i="19"/>
  <c r="N45" i="8"/>
  <c r="C57" i="8"/>
  <c r="D56" i="8"/>
  <c r="M56" i="8"/>
  <c r="C56" i="7"/>
  <c r="D45" i="7"/>
  <c r="M45" i="7"/>
  <c r="Y14" i="19"/>
  <c r="N44" i="7"/>
  <c r="C56" i="6"/>
  <c r="D45" i="6"/>
  <c r="M45" i="6"/>
  <c r="Y10" i="19"/>
  <c r="N44" i="6"/>
  <c r="Y6" i="19"/>
  <c r="N44" i="2"/>
  <c r="C56" i="2"/>
  <c r="D56" i="2" s="1"/>
  <c r="D45" i="2"/>
  <c r="M45" i="2"/>
  <c r="V14" i="22" l="1"/>
  <c r="W9" i="22"/>
  <c r="W13" i="22" s="1"/>
  <c r="CG5" i="22"/>
  <c r="CG5" i="23"/>
  <c r="GZ5" i="22"/>
  <c r="GZ5" i="23"/>
  <c r="MT5" i="22"/>
  <c r="MT5" i="23"/>
  <c r="X5" i="22"/>
  <c r="X5" i="23"/>
  <c r="X11" i="23" s="1"/>
  <c r="EP5" i="22"/>
  <c r="EP5" i="23"/>
  <c r="JI5" i="22"/>
  <c r="JI5" i="23"/>
  <c r="LP5" i="22"/>
  <c r="LP5" i="23"/>
  <c r="NV5" i="22"/>
  <c r="NV5" i="23"/>
  <c r="Y5" i="22"/>
  <c r="Y5" i="23"/>
  <c r="BC5" i="22"/>
  <c r="BC5" i="23"/>
  <c r="KM5" i="22"/>
  <c r="KM5" i="23"/>
  <c r="DM5" i="22"/>
  <c r="DM5" i="23"/>
  <c r="FU5" i="22"/>
  <c r="FU5" i="23"/>
  <c r="ID5" i="22"/>
  <c r="ID5" i="23"/>
  <c r="M42" i="17"/>
  <c r="C43" i="17"/>
  <c r="D42" i="17"/>
  <c r="C44" i="16"/>
  <c r="D43" i="16"/>
  <c r="M43" i="16"/>
  <c r="M44" i="15"/>
  <c r="C45" i="15"/>
  <c r="D44" i="15"/>
  <c r="N42" i="16"/>
  <c r="W50" i="19"/>
  <c r="N43" i="15"/>
  <c r="X46" i="19"/>
  <c r="N41" i="17"/>
  <c r="V54" i="19"/>
  <c r="Z42" i="19"/>
  <c r="N45" i="14"/>
  <c r="C57" i="14"/>
  <c r="D56" i="14"/>
  <c r="M56" i="14"/>
  <c r="C57" i="13"/>
  <c r="D56" i="13"/>
  <c r="M56" i="13"/>
  <c r="Z38" i="19"/>
  <c r="N45" i="13"/>
  <c r="C57" i="12"/>
  <c r="D56" i="12"/>
  <c r="M56" i="12"/>
  <c r="Z34" i="19"/>
  <c r="N45" i="12"/>
  <c r="Z30" i="19"/>
  <c r="N45" i="11"/>
  <c r="C57" i="11"/>
  <c r="D56" i="11"/>
  <c r="M56" i="11"/>
  <c r="C57" i="10"/>
  <c r="D56" i="10"/>
  <c r="M56" i="10"/>
  <c r="Z26" i="19"/>
  <c r="N45" i="10"/>
  <c r="C57" i="9"/>
  <c r="D56" i="9"/>
  <c r="M56" i="9"/>
  <c r="Z22" i="19"/>
  <c r="N45" i="9"/>
  <c r="C58" i="8"/>
  <c r="D57" i="8"/>
  <c r="M57" i="8"/>
  <c r="AA18" i="19"/>
  <c r="N56" i="8"/>
  <c r="Z14" i="19"/>
  <c r="N45" i="7"/>
  <c r="C57" i="7"/>
  <c r="D56" i="7"/>
  <c r="M56" i="7"/>
  <c r="Z10" i="19"/>
  <c r="N45" i="6"/>
  <c r="C57" i="6"/>
  <c r="D56" i="6"/>
  <c r="M56" i="6"/>
  <c r="AA6" i="19"/>
  <c r="N56" i="2"/>
  <c r="Z6" i="19"/>
  <c r="N45" i="2"/>
  <c r="C57" i="2"/>
  <c r="D57" i="2" s="1"/>
  <c r="M56" i="2"/>
  <c r="W14" i="22" l="1"/>
  <c r="X9" i="22"/>
  <c r="Y9" i="22" s="1"/>
  <c r="Y13" i="22" s="1"/>
  <c r="Y11" i="23"/>
  <c r="BD5" i="22"/>
  <c r="BD5" i="23"/>
  <c r="NW5" i="22"/>
  <c r="NW5" i="23"/>
  <c r="EQ5" i="22"/>
  <c r="EQ5" i="23"/>
  <c r="CH5" i="22"/>
  <c r="CH5" i="23"/>
  <c r="LQ5" i="22"/>
  <c r="LQ5" i="23"/>
  <c r="MU5" i="22"/>
  <c r="MU5" i="23"/>
  <c r="Z5" i="22"/>
  <c r="Z5" i="23"/>
  <c r="KN5" i="22"/>
  <c r="KN5" i="23"/>
  <c r="JJ5" i="22"/>
  <c r="JJ5" i="23"/>
  <c r="HA5" i="22"/>
  <c r="HA5" i="23"/>
  <c r="DN5" i="22"/>
  <c r="DN5" i="23"/>
  <c r="FV5" i="22"/>
  <c r="FV5" i="23"/>
  <c r="IE5" i="22"/>
  <c r="IE5" i="23"/>
  <c r="N42" i="17"/>
  <c r="W54" i="19"/>
  <c r="M45" i="15"/>
  <c r="C56" i="15"/>
  <c r="D45" i="15"/>
  <c r="D44" i="16"/>
  <c r="M44" i="16"/>
  <c r="C45" i="16"/>
  <c r="C44" i="17"/>
  <c r="M43" i="17"/>
  <c r="D43" i="17"/>
  <c r="N44" i="15"/>
  <c r="Y46" i="19"/>
  <c r="X50" i="19"/>
  <c r="N43" i="16"/>
  <c r="AA42" i="19"/>
  <c r="N56" i="14"/>
  <c r="C58" i="14"/>
  <c r="D57" i="14"/>
  <c r="M57" i="14"/>
  <c r="AA38" i="19"/>
  <c r="N56" i="13"/>
  <c r="C58" i="13"/>
  <c r="D57" i="13"/>
  <c r="M57" i="13"/>
  <c r="AA34" i="19"/>
  <c r="N56" i="12"/>
  <c r="C58" i="12"/>
  <c r="D57" i="12"/>
  <c r="M57" i="12"/>
  <c r="AA30" i="19"/>
  <c r="N56" i="11"/>
  <c r="C58" i="11"/>
  <c r="D57" i="11"/>
  <c r="M57" i="11"/>
  <c r="AA26" i="19"/>
  <c r="N56" i="10"/>
  <c r="C58" i="10"/>
  <c r="D57" i="10"/>
  <c r="M57" i="10"/>
  <c r="AA22" i="19"/>
  <c r="N56" i="9"/>
  <c r="C58" i="9"/>
  <c r="D57" i="9"/>
  <c r="M57" i="9"/>
  <c r="AB18" i="19"/>
  <c r="N57" i="8"/>
  <c r="C59" i="8"/>
  <c r="D58" i="8"/>
  <c r="M58" i="8"/>
  <c r="C58" i="7"/>
  <c r="D57" i="7"/>
  <c r="M57" i="7"/>
  <c r="AA14" i="19"/>
  <c r="N56" i="7"/>
  <c r="C58" i="6"/>
  <c r="D57" i="6"/>
  <c r="M57" i="6"/>
  <c r="AA10" i="19"/>
  <c r="N56" i="6"/>
  <c r="AB6" i="19"/>
  <c r="N57" i="2"/>
  <c r="C58" i="2"/>
  <c r="D58" i="2" s="1"/>
  <c r="M57" i="2"/>
  <c r="X14" i="22" l="1"/>
  <c r="X13" i="22"/>
  <c r="Y14" i="22"/>
  <c r="Z9" i="22"/>
  <c r="Z13" i="22" s="1"/>
  <c r="Z11" i="23"/>
  <c r="ER5" i="22"/>
  <c r="ER5" i="23"/>
  <c r="JK5" i="22"/>
  <c r="JK5" i="23"/>
  <c r="AA5" i="22"/>
  <c r="AA5" i="23"/>
  <c r="BE5" i="22"/>
  <c r="BE5" i="23"/>
  <c r="NX5" i="22"/>
  <c r="NX5" i="23"/>
  <c r="DO5" i="22"/>
  <c r="DO5" i="23"/>
  <c r="KO5" i="22"/>
  <c r="KV5" i="22" s="1"/>
  <c r="KO5" i="23"/>
  <c r="HB5" i="22"/>
  <c r="HB5" i="23"/>
  <c r="FW5" i="22"/>
  <c r="FW5" i="23"/>
  <c r="IF5" i="22"/>
  <c r="IF5" i="23"/>
  <c r="MV5" i="22"/>
  <c r="MV5" i="23"/>
  <c r="CI5" i="22"/>
  <c r="CI5" i="23"/>
  <c r="LR5" i="22"/>
  <c r="LR5" i="23"/>
  <c r="N44" i="16"/>
  <c r="Y50" i="19"/>
  <c r="C45" i="17"/>
  <c r="M44" i="17"/>
  <c r="D44" i="17"/>
  <c r="N45" i="15"/>
  <c r="Z46" i="19"/>
  <c r="N43" i="17"/>
  <c r="X54" i="19"/>
  <c r="C56" i="16"/>
  <c r="D45" i="16"/>
  <c r="M45" i="16"/>
  <c r="C57" i="15"/>
  <c r="D56" i="15"/>
  <c r="M56" i="15"/>
  <c r="C59" i="14"/>
  <c r="D58" i="14"/>
  <c r="M58" i="14"/>
  <c r="AB42" i="19"/>
  <c r="N57" i="14"/>
  <c r="C59" i="13"/>
  <c r="D58" i="13"/>
  <c r="M58" i="13"/>
  <c r="AB38" i="19"/>
  <c r="N57" i="13"/>
  <c r="C59" i="12"/>
  <c r="D58" i="12"/>
  <c r="M58" i="12"/>
  <c r="AB34" i="19"/>
  <c r="N57" i="12"/>
  <c r="C59" i="11"/>
  <c r="D58" i="11"/>
  <c r="M58" i="11"/>
  <c r="AB30" i="19"/>
  <c r="N57" i="11"/>
  <c r="C59" i="10"/>
  <c r="D58" i="10"/>
  <c r="M58" i="10"/>
  <c r="AB26" i="19"/>
  <c r="N57" i="10"/>
  <c r="C59" i="9"/>
  <c r="D58" i="9"/>
  <c r="M58" i="9"/>
  <c r="AB22" i="19"/>
  <c r="N57" i="9"/>
  <c r="C60" i="8"/>
  <c r="D59" i="8"/>
  <c r="M59" i="8"/>
  <c r="AC18" i="19"/>
  <c r="N58" i="8"/>
  <c r="AB14" i="19"/>
  <c r="N57" i="7"/>
  <c r="C59" i="7"/>
  <c r="D58" i="7"/>
  <c r="M58" i="7"/>
  <c r="AB10" i="19"/>
  <c r="N57" i="6"/>
  <c r="C59" i="6"/>
  <c r="D58" i="6"/>
  <c r="M58" i="6"/>
  <c r="AC6" i="19"/>
  <c r="N58" i="2"/>
  <c r="C59" i="2"/>
  <c r="D59" i="2" s="1"/>
  <c r="M58" i="2"/>
  <c r="Z14" i="22" l="1"/>
  <c r="AA11" i="23"/>
  <c r="AA9" i="22"/>
  <c r="AA13" i="22" s="1"/>
  <c r="CJ5" i="22"/>
  <c r="CJ5" i="23"/>
  <c r="AB5" i="22"/>
  <c r="AB5" i="23"/>
  <c r="FX5" i="22"/>
  <c r="FX5" i="23"/>
  <c r="IG5" i="22"/>
  <c r="IG5" i="23"/>
  <c r="KP5" i="22"/>
  <c r="KW5" i="22" s="1"/>
  <c r="KP5" i="23"/>
  <c r="LS5" i="22"/>
  <c r="LS5" i="23"/>
  <c r="KV5" i="23"/>
  <c r="DP5" i="22"/>
  <c r="DP5" i="23"/>
  <c r="BF5" i="22"/>
  <c r="BF5" i="23"/>
  <c r="ES5" i="22"/>
  <c r="ES5" i="23"/>
  <c r="HC5" i="22"/>
  <c r="HC5" i="23"/>
  <c r="JL5" i="22"/>
  <c r="JL5" i="23"/>
  <c r="MW5" i="22"/>
  <c r="MW5" i="23"/>
  <c r="NY5" i="22"/>
  <c r="NY5" i="23"/>
  <c r="M57" i="15"/>
  <c r="C58" i="15"/>
  <c r="D57" i="15"/>
  <c r="M45" i="17"/>
  <c r="C56" i="17"/>
  <c r="D45" i="17"/>
  <c r="Z50" i="19"/>
  <c r="N45" i="16"/>
  <c r="Y54" i="19"/>
  <c r="N44" i="17"/>
  <c r="AA46" i="19"/>
  <c r="N56" i="15"/>
  <c r="D56" i="16"/>
  <c r="M56" i="16"/>
  <c r="C57" i="16"/>
  <c r="AC42" i="19"/>
  <c r="N58" i="14"/>
  <c r="C60" i="14"/>
  <c r="D59" i="14"/>
  <c r="M59" i="14"/>
  <c r="AC38" i="19"/>
  <c r="N58" i="13"/>
  <c r="C60" i="13"/>
  <c r="D59" i="13"/>
  <c r="M59" i="13"/>
  <c r="AC34" i="19"/>
  <c r="N58" i="12"/>
  <c r="C60" i="12"/>
  <c r="D59" i="12"/>
  <c r="M59" i="12"/>
  <c r="AC30" i="19"/>
  <c r="N58" i="11"/>
  <c r="C60" i="11"/>
  <c r="D59" i="11"/>
  <c r="M59" i="11"/>
  <c r="AC26" i="19"/>
  <c r="N58" i="10"/>
  <c r="C60" i="10"/>
  <c r="D59" i="10"/>
  <c r="M59" i="10"/>
  <c r="AC22" i="19"/>
  <c r="N58" i="9"/>
  <c r="C60" i="9"/>
  <c r="D59" i="9"/>
  <c r="M59" i="9"/>
  <c r="AD18" i="19"/>
  <c r="N59" i="8"/>
  <c r="C61" i="8"/>
  <c r="D60" i="8"/>
  <c r="M60" i="8"/>
  <c r="C60" i="7"/>
  <c r="D59" i="7"/>
  <c r="M59" i="7"/>
  <c r="AC14" i="19"/>
  <c r="N58" i="7"/>
  <c r="C60" i="6"/>
  <c r="D59" i="6"/>
  <c r="M59" i="6"/>
  <c r="AC10" i="19"/>
  <c r="N58" i="6"/>
  <c r="AD6" i="19"/>
  <c r="N59" i="2"/>
  <c r="C60" i="2"/>
  <c r="D60" i="2" s="1"/>
  <c r="M59" i="2"/>
  <c r="AA14" i="22" l="1"/>
  <c r="AB11" i="23"/>
  <c r="AB9" i="22"/>
  <c r="AB14" i="22" s="1"/>
  <c r="MX5" i="22"/>
  <c r="MX5" i="23"/>
  <c r="DQ5" i="22"/>
  <c r="DQ5" i="23"/>
  <c r="FY5" i="22"/>
  <c r="FY5" i="23"/>
  <c r="IH5" i="22"/>
  <c r="IH5" i="23"/>
  <c r="KQ5" i="22"/>
  <c r="KX5" i="22" s="1"/>
  <c r="KQ5" i="23"/>
  <c r="LT5" i="22"/>
  <c r="LT5" i="23"/>
  <c r="AC5" i="22"/>
  <c r="AC5" i="23"/>
  <c r="CK5" i="22"/>
  <c r="CK5" i="23"/>
  <c r="BG5" i="22"/>
  <c r="BG5" i="23"/>
  <c r="NZ5" i="22"/>
  <c r="NZ5" i="23"/>
  <c r="KW5" i="23"/>
  <c r="ET5" i="22"/>
  <c r="ET5" i="23"/>
  <c r="HD5" i="22"/>
  <c r="HD5" i="23"/>
  <c r="JM5" i="22"/>
  <c r="JM5" i="23"/>
  <c r="AB46" i="19"/>
  <c r="N57" i="15"/>
  <c r="AA50" i="19"/>
  <c r="N56" i="16"/>
  <c r="C58" i="16"/>
  <c r="D57" i="16"/>
  <c r="M57" i="16"/>
  <c r="N45" i="17"/>
  <c r="Z54" i="19"/>
  <c r="M58" i="15"/>
  <c r="C59" i="15"/>
  <c r="D58" i="15"/>
  <c r="C57" i="17"/>
  <c r="M56" i="17"/>
  <c r="D56" i="17"/>
  <c r="C61" i="14"/>
  <c r="D60" i="14"/>
  <c r="M60" i="14"/>
  <c r="AD42" i="19"/>
  <c r="N59" i="14"/>
  <c r="AD38" i="19"/>
  <c r="N59" i="13"/>
  <c r="C61" i="13"/>
  <c r="D60" i="13"/>
  <c r="M60" i="13"/>
  <c r="C61" i="12"/>
  <c r="D60" i="12"/>
  <c r="M60" i="12"/>
  <c r="AD34" i="19"/>
  <c r="N59" i="12"/>
  <c r="C61" i="11"/>
  <c r="D60" i="11"/>
  <c r="M60" i="11"/>
  <c r="AD30" i="19"/>
  <c r="N59" i="11"/>
  <c r="C61" i="10"/>
  <c r="D60" i="10"/>
  <c r="M60" i="10"/>
  <c r="AD26" i="19"/>
  <c r="N59" i="10"/>
  <c r="C61" i="9"/>
  <c r="D60" i="9"/>
  <c r="M60" i="9"/>
  <c r="AD22" i="19"/>
  <c r="N59" i="9"/>
  <c r="C62" i="8"/>
  <c r="D61" i="8"/>
  <c r="M61" i="8"/>
  <c r="AE18" i="19"/>
  <c r="N60" i="8"/>
  <c r="AD14" i="19"/>
  <c r="N59" i="7"/>
  <c r="C61" i="7"/>
  <c r="D60" i="7"/>
  <c r="M60" i="7"/>
  <c r="AD10" i="19"/>
  <c r="N59" i="6"/>
  <c r="C61" i="6"/>
  <c r="D60" i="6"/>
  <c r="M60" i="6"/>
  <c r="AE6" i="19"/>
  <c r="N60" i="2"/>
  <c r="C61" i="2"/>
  <c r="D61" i="2" s="1"/>
  <c r="M60" i="2"/>
  <c r="AB13" i="22" l="1"/>
  <c r="AC11" i="23"/>
  <c r="AC9" i="22"/>
  <c r="AC14" i="22" s="1"/>
  <c r="BH5" i="22"/>
  <c r="BH5" i="23"/>
  <c r="LU5" i="22"/>
  <c r="LU5" i="23"/>
  <c r="EU5" i="22"/>
  <c r="EU5" i="23"/>
  <c r="HE5" i="22"/>
  <c r="HE5" i="23"/>
  <c r="OA5" i="22"/>
  <c r="OA5" i="23"/>
  <c r="JN5" i="22"/>
  <c r="JN5" i="23"/>
  <c r="KX5" i="23"/>
  <c r="CL5" i="22"/>
  <c r="CL5" i="23"/>
  <c r="AD5" i="22"/>
  <c r="AD5" i="23"/>
  <c r="DR5" i="22"/>
  <c r="DR5" i="23"/>
  <c r="FZ5" i="22"/>
  <c r="FZ5" i="23"/>
  <c r="II5" i="22"/>
  <c r="II5" i="23"/>
  <c r="KR5" i="22"/>
  <c r="KY5" i="22" s="1"/>
  <c r="KR5" i="23"/>
  <c r="MY5" i="22"/>
  <c r="MY5" i="23"/>
  <c r="AB50" i="19"/>
  <c r="N57" i="16"/>
  <c r="N58" i="15"/>
  <c r="AC46" i="19"/>
  <c r="D58" i="16"/>
  <c r="M58" i="16"/>
  <c r="C59" i="16"/>
  <c r="M57" i="17"/>
  <c r="C58" i="17"/>
  <c r="D57" i="17"/>
  <c r="AA54" i="19"/>
  <c r="N56" i="17"/>
  <c r="M59" i="15"/>
  <c r="C60" i="15"/>
  <c r="D59" i="15"/>
  <c r="AE42" i="19"/>
  <c r="N60" i="14"/>
  <c r="C62" i="14"/>
  <c r="D61" i="14"/>
  <c r="M61" i="14"/>
  <c r="C62" i="13"/>
  <c r="D61" i="13"/>
  <c r="M61" i="13"/>
  <c r="AE38" i="19"/>
  <c r="N60" i="13"/>
  <c r="AE34" i="19"/>
  <c r="N60" i="12"/>
  <c r="C62" i="12"/>
  <c r="D61" i="12"/>
  <c r="M61" i="12"/>
  <c r="AE30" i="19"/>
  <c r="N60" i="11"/>
  <c r="C62" i="11"/>
  <c r="D61" i="11"/>
  <c r="M61" i="11"/>
  <c r="AE26" i="19"/>
  <c r="N60" i="10"/>
  <c r="C62" i="10"/>
  <c r="D61" i="10"/>
  <c r="M61" i="10"/>
  <c r="AE22" i="19"/>
  <c r="N60" i="9"/>
  <c r="C62" i="9"/>
  <c r="D61" i="9"/>
  <c r="M61" i="9"/>
  <c r="AF18" i="19"/>
  <c r="N61" i="8"/>
  <c r="C63" i="8"/>
  <c r="D62" i="8"/>
  <c r="M62" i="8"/>
  <c r="AE14" i="19"/>
  <c r="N60" i="7"/>
  <c r="C62" i="7"/>
  <c r="D61" i="7"/>
  <c r="M61" i="7"/>
  <c r="C62" i="6"/>
  <c r="D61" i="6"/>
  <c r="M61" i="6"/>
  <c r="AE10" i="19"/>
  <c r="N60" i="6"/>
  <c r="AF6" i="19"/>
  <c r="N61" i="2"/>
  <c r="C62" i="2"/>
  <c r="D62" i="2" s="1"/>
  <c r="M61" i="2"/>
  <c r="AC13" i="22" l="1"/>
  <c r="AD11" i="23"/>
  <c r="AD9" i="22"/>
  <c r="AD13" i="22" s="1"/>
  <c r="GA5" i="22"/>
  <c r="GA5" i="23"/>
  <c r="MZ5" i="22"/>
  <c r="MZ5" i="23"/>
  <c r="JO5" i="22"/>
  <c r="JO5" i="23"/>
  <c r="LV5" i="22"/>
  <c r="LV5" i="23"/>
  <c r="KY5" i="23"/>
  <c r="IJ5" i="22"/>
  <c r="IJ5" i="23"/>
  <c r="CM5" i="22"/>
  <c r="CM5" i="23"/>
  <c r="EV5" i="22"/>
  <c r="EV5" i="23"/>
  <c r="HF5" i="22"/>
  <c r="HF5" i="23"/>
  <c r="DS5" i="22"/>
  <c r="DS5" i="23"/>
  <c r="KS5" i="22"/>
  <c r="KS5" i="23"/>
  <c r="AE5" i="22"/>
  <c r="AE5" i="23"/>
  <c r="BI5" i="22"/>
  <c r="BI5" i="23"/>
  <c r="OB5" i="22"/>
  <c r="OB5" i="23"/>
  <c r="C59" i="17"/>
  <c r="D58" i="17"/>
  <c r="M58" i="17"/>
  <c r="AC50" i="19"/>
  <c r="N58" i="16"/>
  <c r="N57" i="17"/>
  <c r="AB54" i="19"/>
  <c r="N59" i="15"/>
  <c r="AD46" i="19"/>
  <c r="M60" i="15"/>
  <c r="C61" i="15"/>
  <c r="D60" i="15"/>
  <c r="C60" i="16"/>
  <c r="D59" i="16"/>
  <c r="M59" i="16"/>
  <c r="AF42" i="19"/>
  <c r="N61" i="14"/>
  <c r="C63" i="14"/>
  <c r="D62" i="14"/>
  <c r="M62" i="14"/>
  <c r="AF38" i="19"/>
  <c r="N61" i="13"/>
  <c r="C63" i="13"/>
  <c r="D62" i="13"/>
  <c r="M62" i="13"/>
  <c r="C63" i="12"/>
  <c r="D62" i="12"/>
  <c r="M62" i="12"/>
  <c r="AF34" i="19"/>
  <c r="N61" i="12"/>
  <c r="AF30" i="19"/>
  <c r="N61" i="11"/>
  <c r="C63" i="11"/>
  <c r="D62" i="11"/>
  <c r="M62" i="11"/>
  <c r="C63" i="10"/>
  <c r="D62" i="10"/>
  <c r="M62" i="10"/>
  <c r="AF26" i="19"/>
  <c r="N61" i="10"/>
  <c r="C63" i="9"/>
  <c r="D62" i="9"/>
  <c r="M62" i="9"/>
  <c r="AF22" i="19"/>
  <c r="N61" i="9"/>
  <c r="C64" i="8"/>
  <c r="D63" i="8"/>
  <c r="M63" i="8"/>
  <c r="AG18" i="19"/>
  <c r="N62" i="8"/>
  <c r="AF14" i="19"/>
  <c r="N61" i="7"/>
  <c r="C63" i="7"/>
  <c r="D62" i="7"/>
  <c r="M62" i="7"/>
  <c r="AF10" i="19"/>
  <c r="N61" i="6"/>
  <c r="C63" i="6"/>
  <c r="D62" i="6"/>
  <c r="M62" i="6"/>
  <c r="AG6" i="19"/>
  <c r="N62" i="2"/>
  <c r="C63" i="2"/>
  <c r="D63" i="2" s="1"/>
  <c r="M62" i="2"/>
  <c r="AE11" i="23" l="1"/>
  <c r="AD14" i="22"/>
  <c r="KZ5" i="22"/>
  <c r="AE9" i="22"/>
  <c r="AE14" i="22" s="1"/>
  <c r="BJ5" i="22"/>
  <c r="BJ5" i="23"/>
  <c r="KT5" i="22"/>
  <c r="LA5" i="22" s="1"/>
  <c r="KT5" i="23"/>
  <c r="LW5" i="22"/>
  <c r="LW5" i="23"/>
  <c r="EW5" i="22"/>
  <c r="EW5" i="23"/>
  <c r="OC5" i="22"/>
  <c r="OC5" i="23"/>
  <c r="KZ5" i="23"/>
  <c r="CN5" i="22"/>
  <c r="CN5" i="23"/>
  <c r="JP5" i="22"/>
  <c r="JP5" i="23"/>
  <c r="HG5" i="22"/>
  <c r="HG5" i="23"/>
  <c r="NA5" i="22"/>
  <c r="NA5" i="23"/>
  <c r="AF5" i="22"/>
  <c r="AF5" i="23"/>
  <c r="AF11" i="23" s="1"/>
  <c r="DT5" i="22"/>
  <c r="DT5" i="23"/>
  <c r="GB5" i="22"/>
  <c r="GB5" i="23"/>
  <c r="IK5" i="22"/>
  <c r="IK5" i="23"/>
  <c r="D60" i="16"/>
  <c r="C61" i="16"/>
  <c r="M60" i="16"/>
  <c r="N60" i="15"/>
  <c r="AE46" i="19"/>
  <c r="M61" i="15"/>
  <c r="C62" i="15"/>
  <c r="D61" i="15"/>
  <c r="AC54" i="19"/>
  <c r="N58" i="17"/>
  <c r="AD50" i="19"/>
  <c r="N59" i="16"/>
  <c r="M59" i="17"/>
  <c r="D59" i="17"/>
  <c r="C60" i="17"/>
  <c r="C64" i="14"/>
  <c r="D63" i="14"/>
  <c r="M63" i="14"/>
  <c r="AG42" i="19"/>
  <c r="N62" i="14"/>
  <c r="C64" i="13"/>
  <c r="D63" i="13"/>
  <c r="M63" i="13"/>
  <c r="AG38" i="19"/>
  <c r="N62" i="13"/>
  <c r="AG34" i="19"/>
  <c r="N62" i="12"/>
  <c r="C64" i="12"/>
  <c r="D63" i="12"/>
  <c r="M63" i="12"/>
  <c r="C64" i="11"/>
  <c r="D63" i="11"/>
  <c r="M63" i="11"/>
  <c r="AG30" i="19"/>
  <c r="N62" i="11"/>
  <c r="AG26" i="19"/>
  <c r="N62" i="10"/>
  <c r="C64" i="10"/>
  <c r="D63" i="10"/>
  <c r="M63" i="10"/>
  <c r="C64" i="9"/>
  <c r="D63" i="9"/>
  <c r="M63" i="9"/>
  <c r="AG22" i="19"/>
  <c r="N62" i="9"/>
  <c r="AH18" i="19"/>
  <c r="N63" i="8"/>
  <c r="C65" i="8"/>
  <c r="D64" i="8"/>
  <c r="M64" i="8"/>
  <c r="C64" i="7"/>
  <c r="D63" i="7"/>
  <c r="M63" i="7"/>
  <c r="AG14" i="19"/>
  <c r="N62" i="7"/>
  <c r="C64" i="6"/>
  <c r="D63" i="6"/>
  <c r="M63" i="6"/>
  <c r="AG10" i="19"/>
  <c r="N62" i="6"/>
  <c r="AH6" i="19"/>
  <c r="N63" i="2"/>
  <c r="C64" i="2"/>
  <c r="D64" i="2" s="1"/>
  <c r="M63" i="2"/>
  <c r="AE13" i="22" l="1"/>
  <c r="AF9" i="22"/>
  <c r="AF14" i="22" s="1"/>
  <c r="DU5" i="22"/>
  <c r="DU5" i="23"/>
  <c r="EX5" i="22"/>
  <c r="EX5" i="23"/>
  <c r="HH5" i="22"/>
  <c r="HH5" i="23"/>
  <c r="JQ5" i="22"/>
  <c r="JQ5" i="23"/>
  <c r="GC5" i="22"/>
  <c r="GC5" i="23"/>
  <c r="LA5" i="23"/>
  <c r="OD5" i="22"/>
  <c r="OD5" i="23"/>
  <c r="LX5" i="22"/>
  <c r="LX5" i="23"/>
  <c r="NB5" i="22"/>
  <c r="NB5" i="23"/>
  <c r="IL5" i="22"/>
  <c r="IL5" i="23"/>
  <c r="CO5" i="22"/>
  <c r="CO5" i="23"/>
  <c r="AG5" i="22"/>
  <c r="AG5" i="23"/>
  <c r="AG11" i="23" s="1"/>
  <c r="BK5" i="22"/>
  <c r="BK5" i="23"/>
  <c r="KU5" i="22"/>
  <c r="W53" i="22" s="1"/>
  <c r="KU5" i="23"/>
  <c r="W84" i="23" s="1"/>
  <c r="C63" i="15"/>
  <c r="D62" i="15"/>
  <c r="M62" i="15"/>
  <c r="M60" i="17"/>
  <c r="C61" i="17"/>
  <c r="D60" i="17"/>
  <c r="C62" i="16"/>
  <c r="D61" i="16"/>
  <c r="M61" i="16"/>
  <c r="N59" i="17"/>
  <c r="AD54" i="19"/>
  <c r="N61" i="15"/>
  <c r="AF46" i="19"/>
  <c r="AE50" i="19"/>
  <c r="N60" i="16"/>
  <c r="AH42" i="19"/>
  <c r="N63" i="14"/>
  <c r="C65" i="14"/>
  <c r="D64" i="14"/>
  <c r="N64" i="14" s="1"/>
  <c r="M64" i="14"/>
  <c r="AH38" i="19"/>
  <c r="N63" i="13"/>
  <c r="C65" i="13"/>
  <c r="D64" i="13"/>
  <c r="M64" i="13"/>
  <c r="C65" i="12"/>
  <c r="D64" i="12"/>
  <c r="M64" i="12"/>
  <c r="AH34" i="19"/>
  <c r="N63" i="12"/>
  <c r="AH30" i="19"/>
  <c r="N63" i="11"/>
  <c r="C65" i="11"/>
  <c r="D64" i="11"/>
  <c r="M64" i="11"/>
  <c r="C65" i="10"/>
  <c r="D64" i="10"/>
  <c r="M64" i="10"/>
  <c r="AH26" i="19"/>
  <c r="N63" i="10"/>
  <c r="AH22" i="19"/>
  <c r="N63" i="9"/>
  <c r="C65" i="9"/>
  <c r="D64" i="9"/>
  <c r="M64" i="9"/>
  <c r="C66" i="8"/>
  <c r="D65" i="8"/>
  <c r="M65" i="8"/>
  <c r="AI18" i="19"/>
  <c r="N64" i="8"/>
  <c r="AH14" i="19"/>
  <c r="N63" i="7"/>
  <c r="C65" i="7"/>
  <c r="D64" i="7"/>
  <c r="M64" i="7"/>
  <c r="AH10" i="19"/>
  <c r="N63" i="6"/>
  <c r="C65" i="6"/>
  <c r="D64" i="6"/>
  <c r="M64" i="6"/>
  <c r="AI6" i="19"/>
  <c r="N64" i="2"/>
  <c r="C65" i="2"/>
  <c r="D65" i="2" s="1"/>
  <c r="M64" i="2"/>
  <c r="W83" i="23" l="1"/>
  <c r="W81" i="23"/>
  <c r="W82" i="23"/>
  <c r="AF13" i="22"/>
  <c r="AG9" i="22"/>
  <c r="AG14" i="22" s="1"/>
  <c r="W54" i="22"/>
  <c r="DV5" i="22"/>
  <c r="DV5" i="23"/>
  <c r="K81" i="23" s="1"/>
  <c r="NC5" i="22"/>
  <c r="NC5" i="23"/>
  <c r="BL5" i="22"/>
  <c r="BL5" i="23"/>
  <c r="GD5" i="22"/>
  <c r="GD5" i="23"/>
  <c r="OE5" i="22"/>
  <c r="OE5" i="23"/>
  <c r="LY5" i="22"/>
  <c r="LY5" i="23"/>
  <c r="AH5" i="22"/>
  <c r="AH5" i="23"/>
  <c r="AH11" i="23" s="1"/>
  <c r="IM5" i="22"/>
  <c r="IM5" i="23"/>
  <c r="CP5" i="22"/>
  <c r="CP5" i="23"/>
  <c r="EY5" i="22"/>
  <c r="EY5" i="23"/>
  <c r="HI5" i="22"/>
  <c r="HI5" i="23"/>
  <c r="JR5" i="22"/>
  <c r="JR5" i="23"/>
  <c r="AF50" i="19"/>
  <c r="N61" i="16"/>
  <c r="M62" i="16"/>
  <c r="C63" i="16"/>
  <c r="D62" i="16"/>
  <c r="AG46" i="19"/>
  <c r="N62" i="15"/>
  <c r="N60" i="17"/>
  <c r="AE54" i="19"/>
  <c r="M61" i="17"/>
  <c r="D61" i="17"/>
  <c r="C62" i="17"/>
  <c r="C64" i="15"/>
  <c r="D63" i="15"/>
  <c r="M63" i="15"/>
  <c r="C66" i="14"/>
  <c r="D65" i="14"/>
  <c r="N65" i="14" s="1"/>
  <c r="M65" i="14"/>
  <c r="C66" i="13"/>
  <c r="D65" i="13"/>
  <c r="M65" i="13"/>
  <c r="AI38" i="19"/>
  <c r="N64" i="13"/>
  <c r="AI34" i="19"/>
  <c r="N64" i="12"/>
  <c r="C66" i="12"/>
  <c r="D65" i="12"/>
  <c r="M65" i="12"/>
  <c r="C66" i="11"/>
  <c r="D65" i="11"/>
  <c r="M65" i="11"/>
  <c r="AI30" i="19"/>
  <c r="N64" i="11"/>
  <c r="AI26" i="19"/>
  <c r="N64" i="10"/>
  <c r="C66" i="10"/>
  <c r="D65" i="10"/>
  <c r="M65" i="10"/>
  <c r="C66" i="9"/>
  <c r="D65" i="9"/>
  <c r="M65" i="9"/>
  <c r="AI22" i="19"/>
  <c r="N64" i="9"/>
  <c r="AJ18" i="19"/>
  <c r="N65" i="8"/>
  <c r="D66" i="8"/>
  <c r="N66" i="8" s="1"/>
  <c r="M66" i="8"/>
  <c r="C66" i="7"/>
  <c r="D65" i="7"/>
  <c r="M65" i="7"/>
  <c r="AI14" i="19"/>
  <c r="N64" i="7"/>
  <c r="C66" i="6"/>
  <c r="D65" i="6"/>
  <c r="M65" i="6"/>
  <c r="AI10" i="19"/>
  <c r="N64" i="6"/>
  <c r="AJ6" i="19"/>
  <c r="N65" i="2"/>
  <c r="C66" i="2"/>
  <c r="M65" i="2"/>
  <c r="K84" i="23" l="1"/>
  <c r="K83" i="23"/>
  <c r="K82" i="23"/>
  <c r="AG13" i="22"/>
  <c r="K53" i="22"/>
  <c r="K54" i="22"/>
  <c r="AH9" i="22"/>
  <c r="AH13" i="22" s="1"/>
  <c r="JS5" i="22"/>
  <c r="JS5" i="23"/>
  <c r="U81" i="23" s="1"/>
  <c r="CQ5" i="22"/>
  <c r="CQ5" i="23"/>
  <c r="OF5" i="22"/>
  <c r="OF5" i="23"/>
  <c r="ND5" i="22"/>
  <c r="ND5" i="23"/>
  <c r="HJ5" i="22"/>
  <c r="HJ5" i="23"/>
  <c r="Q81" i="23" s="1"/>
  <c r="LZ5" i="22"/>
  <c r="LZ5" i="23"/>
  <c r="EZ5" i="22"/>
  <c r="EZ5" i="23"/>
  <c r="BM5" i="22"/>
  <c r="BM5" i="23"/>
  <c r="G81" i="23" s="1"/>
  <c r="GE5" i="22"/>
  <c r="GE5" i="23"/>
  <c r="IN5" i="22"/>
  <c r="IN5" i="23"/>
  <c r="C63" i="17"/>
  <c r="D62" i="17"/>
  <c r="M62" i="17"/>
  <c r="AF54" i="19"/>
  <c r="N61" i="17"/>
  <c r="N62" i="16"/>
  <c r="AG50" i="19"/>
  <c r="M64" i="15"/>
  <c r="D64" i="15"/>
  <c r="C65" i="15"/>
  <c r="AH46" i="19"/>
  <c r="N63" i="15"/>
  <c r="D63" i="16"/>
  <c r="M63" i="16"/>
  <c r="D66" i="14"/>
  <c r="N66" i="14" s="1"/>
  <c r="M66" i="14"/>
  <c r="AJ38" i="19"/>
  <c r="N65" i="13"/>
  <c r="D66" i="13"/>
  <c r="N66" i="13" s="1"/>
  <c r="M66" i="13"/>
  <c r="D66" i="12"/>
  <c r="M66" i="12"/>
  <c r="AJ34" i="19"/>
  <c r="N65" i="12"/>
  <c r="AJ30" i="19"/>
  <c r="N65" i="11"/>
  <c r="D66" i="11"/>
  <c r="N66" i="11" s="1"/>
  <c r="M66" i="11"/>
  <c r="D66" i="10"/>
  <c r="M66" i="10"/>
  <c r="AJ26" i="19"/>
  <c r="N65" i="10"/>
  <c r="AJ22" i="19"/>
  <c r="N65" i="9"/>
  <c r="D66" i="9"/>
  <c r="M66" i="9"/>
  <c r="AJ14" i="19"/>
  <c r="N65" i="7"/>
  <c r="D66" i="7"/>
  <c r="M66" i="7"/>
  <c r="AJ10" i="19"/>
  <c r="N65" i="6"/>
  <c r="D66" i="6"/>
  <c r="N66" i="6" s="1"/>
  <c r="M66" i="6"/>
  <c r="M66" i="2"/>
  <c r="D66" i="2"/>
  <c r="Q84" i="23" l="1"/>
  <c r="Q82" i="23"/>
  <c r="Q83" i="23"/>
  <c r="U82" i="23"/>
  <c r="U84" i="23"/>
  <c r="U83" i="23"/>
  <c r="G83" i="23"/>
  <c r="G82" i="23"/>
  <c r="G84" i="23"/>
  <c r="U103" i="23"/>
  <c r="AH14" i="22"/>
  <c r="U54" i="22"/>
  <c r="U53" i="22"/>
  <c r="Q53" i="22"/>
  <c r="Q54" i="22"/>
  <c r="G53" i="22"/>
  <c r="G54" i="22"/>
  <c r="AI5" i="22"/>
  <c r="AI5" i="23"/>
  <c r="E81" i="23" s="1"/>
  <c r="CR5" i="22"/>
  <c r="CR5" i="23"/>
  <c r="I81" i="23" s="1"/>
  <c r="NE5" i="22"/>
  <c r="NE5" i="23"/>
  <c r="AA81" i="23" s="1"/>
  <c r="IO5" i="22"/>
  <c r="IO5" i="23"/>
  <c r="S81" i="23" s="1"/>
  <c r="GF5" i="22"/>
  <c r="GF5" i="23"/>
  <c r="O81" i="23" s="1"/>
  <c r="MA5" i="22"/>
  <c r="MA5" i="23"/>
  <c r="FA5" i="22"/>
  <c r="FA5" i="23"/>
  <c r="M81" i="23" s="1"/>
  <c r="OG5" i="22"/>
  <c r="OG5" i="23"/>
  <c r="C66" i="15"/>
  <c r="D65" i="15"/>
  <c r="M65" i="15"/>
  <c r="AI46" i="19"/>
  <c r="N64" i="15"/>
  <c r="AH50" i="19"/>
  <c r="N63" i="16"/>
  <c r="AG54" i="19"/>
  <c r="N62" i="17"/>
  <c r="M63" i="17"/>
  <c r="C64" i="17"/>
  <c r="D63" i="17"/>
  <c r="AK34" i="19"/>
  <c r="N66" i="12"/>
  <c r="AK26" i="19"/>
  <c r="N66" i="10"/>
  <c r="AK22" i="19"/>
  <c r="N66" i="9"/>
  <c r="AK14" i="19"/>
  <c r="N66" i="7"/>
  <c r="AK6" i="19"/>
  <c r="N66" i="2"/>
  <c r="S82" i="23" l="1"/>
  <c r="S84" i="23"/>
  <c r="S83" i="23"/>
  <c r="M84" i="23"/>
  <c r="M82" i="23"/>
  <c r="M83" i="23"/>
  <c r="O84" i="23"/>
  <c r="O82" i="23"/>
  <c r="O83" i="23"/>
  <c r="AA84" i="23"/>
  <c r="AA83" i="23"/>
  <c r="AA82" i="23"/>
  <c r="E83" i="23"/>
  <c r="E82" i="23"/>
  <c r="E84" i="23"/>
  <c r="I84" i="23"/>
  <c r="I83" i="23"/>
  <c r="I82" i="23"/>
  <c r="AI11" i="23"/>
  <c r="AJ11" i="23" s="1"/>
  <c r="AK11" i="23" s="1"/>
  <c r="AA53" i="22"/>
  <c r="AA54" i="22"/>
  <c r="S53" i="22"/>
  <c r="S54" i="22"/>
  <c r="O54" i="22"/>
  <c r="O53" i="22"/>
  <c r="M54" i="22"/>
  <c r="M53" i="22"/>
  <c r="I54" i="22"/>
  <c r="I53" i="22"/>
  <c r="E54" i="22"/>
  <c r="E53" i="22"/>
  <c r="AI9" i="22"/>
  <c r="AJ9" i="22" s="1"/>
  <c r="MB5" i="22"/>
  <c r="MB5" i="23"/>
  <c r="OH5" i="22"/>
  <c r="OH5" i="23"/>
  <c r="N63" i="17"/>
  <c r="AH54" i="19"/>
  <c r="N65" i="15"/>
  <c r="AJ46" i="19"/>
  <c r="M64" i="17"/>
  <c r="C65" i="17"/>
  <c r="D64" i="17"/>
  <c r="D66" i="15"/>
  <c r="M66" i="15"/>
  <c r="AJ13" i="22" l="1"/>
  <c r="AJ14" i="22"/>
  <c r="AI14" i="22"/>
  <c r="AK9" i="22"/>
  <c r="AI13" i="22"/>
  <c r="E59" i="22" s="1"/>
  <c r="AL11" i="23"/>
  <c r="MC5" i="22"/>
  <c r="MC5" i="23"/>
  <c r="Y81" i="23" s="1"/>
  <c r="OI5" i="22"/>
  <c r="OI5" i="23"/>
  <c r="M65" i="17"/>
  <c r="D65" i="17"/>
  <c r="C66" i="17"/>
  <c r="N66" i="15"/>
  <c r="AK46" i="19"/>
  <c r="AI54" i="19"/>
  <c r="N64" i="17"/>
  <c r="Y84" i="23" l="1"/>
  <c r="Y82" i="23"/>
  <c r="Y83" i="23"/>
  <c r="AL9" i="22"/>
  <c r="AK14" i="22"/>
  <c r="AK13" i="22"/>
  <c r="E57" i="22"/>
  <c r="E60" i="22"/>
  <c r="E56" i="22"/>
  <c r="Y54" i="22"/>
  <c r="Y53" i="22"/>
  <c r="AM11" i="23"/>
  <c r="OJ5" i="22"/>
  <c r="OJ5" i="23"/>
  <c r="D66" i="17"/>
  <c r="M66" i="17"/>
  <c r="AJ54" i="19"/>
  <c r="N65" i="17"/>
  <c r="AM9" i="22" l="1"/>
  <c r="AL13" i="22"/>
  <c r="AL14" i="22"/>
  <c r="E64" i="22"/>
  <c r="E67" i="22" s="1"/>
  <c r="E70" i="22"/>
  <c r="E63" i="22"/>
  <c r="E66" i="22" s="1"/>
  <c r="E69" i="22"/>
  <c r="AN11" i="23"/>
  <c r="OK5" i="22"/>
  <c r="OK5" i="23"/>
  <c r="AC81" i="23" s="1"/>
  <c r="AK54" i="19"/>
  <c r="N66" i="17"/>
  <c r="AC83" i="23" l="1"/>
  <c r="AC82" i="23"/>
  <c r="AC84" i="23"/>
  <c r="AN9" i="22"/>
  <c r="AN14" i="22" s="1"/>
  <c r="AM13" i="22"/>
  <c r="AM14" i="22"/>
  <c r="E74" i="22"/>
  <c r="E73" i="22"/>
  <c r="AC53" i="22"/>
  <c r="AC54" i="22"/>
  <c r="AO11" i="23"/>
  <c r="AO9" i="22" l="1"/>
  <c r="AO14" i="22" s="1"/>
  <c r="AN13" i="22"/>
  <c r="AP11" i="23"/>
  <c r="AP9" i="22" l="1"/>
  <c r="AO13" i="22"/>
  <c r="AQ11" i="23"/>
  <c r="AQ20" i="23" l="1"/>
  <c r="AQ19" i="23"/>
  <c r="AQ18" i="23"/>
  <c r="AQ17" i="23"/>
  <c r="AQ9" i="22"/>
  <c r="AP13" i="22"/>
  <c r="AP14" i="22"/>
  <c r="AR11" i="23"/>
  <c r="AR20" i="23" l="1"/>
  <c r="AR19" i="23"/>
  <c r="AR17" i="23"/>
  <c r="AR18" i="23"/>
  <c r="AR9" i="22"/>
  <c r="AQ13" i="22"/>
  <c r="AQ14" i="22"/>
  <c r="AS11" i="23"/>
  <c r="AS19" i="23" l="1"/>
  <c r="AS20" i="23"/>
  <c r="AS17" i="23"/>
  <c r="AS18" i="23"/>
  <c r="AS9" i="22"/>
  <c r="AR13" i="22"/>
  <c r="AR14" i="22"/>
  <c r="AT11" i="23"/>
  <c r="AT19" i="23" l="1"/>
  <c r="AT20" i="23"/>
  <c r="AT17" i="23"/>
  <c r="AT18" i="23"/>
  <c r="AT9" i="22"/>
  <c r="AS14" i="22"/>
  <c r="AS13" i="22"/>
  <c r="AU11" i="23"/>
  <c r="AU19" i="23" l="1"/>
  <c r="AU20" i="23"/>
  <c r="AU17" i="23"/>
  <c r="AU18" i="23"/>
  <c r="AU9" i="22"/>
  <c r="AT14" i="22"/>
  <c r="AT13" i="22"/>
  <c r="AV11" i="23"/>
  <c r="AV19" i="23" l="1"/>
  <c r="AV20" i="23"/>
  <c r="AV17" i="23"/>
  <c r="AV18" i="23"/>
  <c r="AV9" i="22"/>
  <c r="AU14" i="22"/>
  <c r="AU13" i="22"/>
  <c r="AW11" i="23"/>
  <c r="AW19" i="23" l="1"/>
  <c r="AW20" i="23"/>
  <c r="AW18" i="23"/>
  <c r="AW17" i="23"/>
  <c r="AW9" i="22"/>
  <c r="AV13" i="22"/>
  <c r="AV14" i="22"/>
  <c r="AX11" i="23"/>
  <c r="AX20" i="23" l="1"/>
  <c r="AX19" i="23"/>
  <c r="AX17" i="23"/>
  <c r="AX18" i="23"/>
  <c r="AW13" i="22"/>
  <c r="AW14" i="22"/>
  <c r="AX9" i="22"/>
  <c r="AY11" i="23"/>
  <c r="AY19" i="23" l="1"/>
  <c r="AY20" i="23"/>
  <c r="AY17" i="23"/>
  <c r="AY18" i="23"/>
  <c r="AY9" i="22"/>
  <c r="AX13" i="22"/>
  <c r="AX14" i="22"/>
  <c r="AZ11" i="23"/>
  <c r="AZ20" i="23" l="1"/>
  <c r="AZ19" i="23"/>
  <c r="AZ18" i="23"/>
  <c r="AZ17" i="23"/>
  <c r="AY13" i="22"/>
  <c r="AY14" i="22"/>
  <c r="AZ9" i="22"/>
  <c r="BA11" i="23"/>
  <c r="BA19" i="23" l="1"/>
  <c r="BA20" i="23"/>
  <c r="BA17" i="23"/>
  <c r="BA18" i="23"/>
  <c r="BA9" i="22"/>
  <c r="AZ13" i="22"/>
  <c r="AZ14" i="22"/>
  <c r="BB11" i="23"/>
  <c r="BB19" i="23" l="1"/>
  <c r="BB20" i="23"/>
  <c r="BB18" i="23"/>
  <c r="BB17" i="23"/>
  <c r="BB9" i="22"/>
  <c r="BA13" i="22"/>
  <c r="BA14" i="22"/>
  <c r="BC11" i="23"/>
  <c r="BC19" i="23" l="1"/>
  <c r="BC20" i="23"/>
  <c r="BC18" i="23"/>
  <c r="BC17" i="23"/>
  <c r="BC9" i="22"/>
  <c r="BB13" i="22"/>
  <c r="BB14" i="22"/>
  <c r="BD11" i="23"/>
  <c r="BD19" i="23" l="1"/>
  <c r="BD20" i="23"/>
  <c r="BD17" i="23"/>
  <c r="BD18" i="23"/>
  <c r="BD9" i="22"/>
  <c r="BC13" i="22"/>
  <c r="BC14" i="22"/>
  <c r="BE11" i="23"/>
  <c r="BE19" i="23" l="1"/>
  <c r="BE20" i="23"/>
  <c r="BE18" i="23"/>
  <c r="BE17" i="23"/>
  <c r="BD13" i="22"/>
  <c r="BD14" i="22"/>
  <c r="BE9" i="22"/>
  <c r="BF11" i="23"/>
  <c r="BF19" i="23" l="1"/>
  <c r="BF20" i="23"/>
  <c r="BF18" i="23"/>
  <c r="BF17" i="23"/>
  <c r="BF9" i="22"/>
  <c r="BE14" i="22"/>
  <c r="BE13" i="22"/>
  <c r="BG11" i="23"/>
  <c r="BG19" i="23" l="1"/>
  <c r="BG20" i="23"/>
  <c r="BG17" i="23"/>
  <c r="BG18" i="23"/>
  <c r="BF13" i="22"/>
  <c r="BF14" i="22"/>
  <c r="BG9" i="22"/>
  <c r="BH11" i="23"/>
  <c r="BH19" i="23" l="1"/>
  <c r="BH20" i="23"/>
  <c r="BH17" i="23"/>
  <c r="BH18" i="23"/>
  <c r="BG13" i="22"/>
  <c r="BG14" i="22"/>
  <c r="BH9" i="22"/>
  <c r="BI11" i="23"/>
  <c r="BI19" i="23" l="1"/>
  <c r="BI20" i="23"/>
  <c r="BI17" i="23"/>
  <c r="BI18" i="23"/>
  <c r="BH13" i="22"/>
  <c r="BH14" i="22"/>
  <c r="BI9" i="22"/>
  <c r="BJ11" i="23"/>
  <c r="BJ19" i="23" l="1"/>
  <c r="BJ20" i="23"/>
  <c r="BJ18" i="23"/>
  <c r="BJ17" i="23"/>
  <c r="BJ9" i="22"/>
  <c r="BI13" i="22"/>
  <c r="BI14" i="22"/>
  <c r="BK11" i="23"/>
  <c r="BK20" i="23" l="1"/>
  <c r="BK19" i="23"/>
  <c r="BK17" i="23"/>
  <c r="BK18" i="23"/>
  <c r="BK9" i="22"/>
  <c r="BJ13" i="22"/>
  <c r="BJ14" i="22"/>
  <c r="BL11" i="23"/>
  <c r="BL20" i="23" l="1"/>
  <c r="BL19" i="23"/>
  <c r="BL17" i="23"/>
  <c r="BL18" i="23"/>
  <c r="BL9" i="22"/>
  <c r="BK14" i="22"/>
  <c r="BK13" i="22"/>
  <c r="BM11" i="23"/>
  <c r="BM19" i="23" l="1"/>
  <c r="BM20" i="23"/>
  <c r="BM17" i="23"/>
  <c r="BM18" i="23"/>
  <c r="BM9" i="22"/>
  <c r="BL13" i="22"/>
  <c r="BL14" i="22"/>
  <c r="BN11" i="23"/>
  <c r="G89" i="23" l="1"/>
  <c r="G94" i="23"/>
  <c r="G88" i="23"/>
  <c r="G93" i="23"/>
  <c r="G99" i="23" s="1"/>
  <c r="G104" i="23" s="1"/>
  <c r="G87" i="23"/>
  <c r="G92" i="23"/>
  <c r="BN19" i="23"/>
  <c r="BN20" i="23"/>
  <c r="BN18" i="23"/>
  <c r="BN17" i="23"/>
  <c r="G86" i="23"/>
  <c r="G91" i="23"/>
  <c r="BM13" i="22"/>
  <c r="BM14" i="22"/>
  <c r="BN9" i="22"/>
  <c r="BO11" i="23"/>
  <c r="G107" i="23" l="1"/>
  <c r="G109" i="23"/>
  <c r="BO19" i="23"/>
  <c r="BO20" i="23"/>
  <c r="BO17" i="23"/>
  <c r="BO18" i="23"/>
  <c r="G97" i="23"/>
  <c r="G102" i="23" s="1"/>
  <c r="BO9" i="22"/>
  <c r="BN14" i="22"/>
  <c r="BN13" i="22"/>
  <c r="G60" i="22"/>
  <c r="G57" i="22"/>
  <c r="G59" i="22"/>
  <c r="G56" i="22"/>
  <c r="BP11" i="23"/>
  <c r="BP19" i="23" l="1"/>
  <c r="BP20" i="23"/>
  <c r="BP17" i="23"/>
  <c r="BP18" i="23"/>
  <c r="G113" i="23"/>
  <c r="G64" i="22"/>
  <c r="G67" i="22" s="1"/>
  <c r="G70" i="22"/>
  <c r="G63" i="22"/>
  <c r="G66" i="22" s="1"/>
  <c r="G69" i="22"/>
  <c r="BP9" i="22"/>
  <c r="BO14" i="22"/>
  <c r="BO13" i="22"/>
  <c r="BQ11" i="23"/>
  <c r="AL11" i="19" l="1"/>
  <c r="AL12" i="19"/>
  <c r="BQ19" i="23"/>
  <c r="BQ20" i="23"/>
  <c r="BQ17" i="23"/>
  <c r="BQ18" i="23"/>
  <c r="G74" i="22"/>
  <c r="G73" i="22"/>
  <c r="BQ9" i="22"/>
  <c r="BP14" i="22"/>
  <c r="BP13" i="22"/>
  <c r="BR11" i="23"/>
  <c r="BR20" i="23" l="1"/>
  <c r="BR19" i="23"/>
  <c r="BR17" i="23"/>
  <c r="BR18" i="23"/>
  <c r="BQ14" i="22"/>
  <c r="BR9" i="22"/>
  <c r="BQ13" i="22"/>
  <c r="BS11" i="23"/>
  <c r="BS20" i="23" l="1"/>
  <c r="BS19" i="23"/>
  <c r="BS17" i="23"/>
  <c r="BS18" i="23"/>
  <c r="BS9" i="22"/>
  <c r="BR14" i="22"/>
  <c r="BR13" i="22"/>
  <c r="BT11" i="23"/>
  <c r="BT20" i="23" l="1"/>
  <c r="BT19" i="23"/>
  <c r="BT18" i="23"/>
  <c r="BT17" i="23"/>
  <c r="BT9" i="22"/>
  <c r="BS14" i="22"/>
  <c r="BS13" i="22"/>
  <c r="BU11" i="23"/>
  <c r="BU19" i="23" l="1"/>
  <c r="BU20" i="23"/>
  <c r="BU18" i="23"/>
  <c r="BU17" i="23"/>
  <c r="BU9" i="22"/>
  <c r="BT14" i="22"/>
  <c r="BT13" i="22"/>
  <c r="BV11" i="23"/>
  <c r="BV20" i="23" l="1"/>
  <c r="BV19" i="23"/>
  <c r="BV18" i="23"/>
  <c r="BV17" i="23"/>
  <c r="BV9" i="22"/>
  <c r="BU14" i="22"/>
  <c r="BU13" i="22"/>
  <c r="BW11" i="23"/>
  <c r="BW20" i="23" l="1"/>
  <c r="BW19" i="23"/>
  <c r="BW17" i="23"/>
  <c r="BW18" i="23"/>
  <c r="BW9" i="22"/>
  <c r="BV13" i="22"/>
  <c r="BV14" i="22"/>
  <c r="BX11" i="23"/>
  <c r="BX20" i="23" l="1"/>
  <c r="BX19" i="23"/>
  <c r="BX17" i="23"/>
  <c r="BX18" i="23"/>
  <c r="BW13" i="22"/>
  <c r="BX9" i="22"/>
  <c r="BW14" i="22"/>
  <c r="BY11" i="23"/>
  <c r="BY20" i="23" l="1"/>
  <c r="BY19" i="23"/>
  <c r="BY17" i="23"/>
  <c r="BY18" i="23"/>
  <c r="BY9" i="22"/>
  <c r="BX14" i="22"/>
  <c r="BX13" i="22"/>
  <c r="BZ11" i="23"/>
  <c r="BZ19" i="23" l="1"/>
  <c r="BZ20" i="23"/>
  <c r="BZ17" i="23"/>
  <c r="BZ18" i="23"/>
  <c r="BZ9" i="22"/>
  <c r="BY14" i="22"/>
  <c r="BY13" i="22"/>
  <c r="CA11" i="23"/>
  <c r="CA19" i="23" l="1"/>
  <c r="CA20" i="23"/>
  <c r="CA17" i="23"/>
  <c r="CA18" i="23"/>
  <c r="CA9" i="22"/>
  <c r="BZ13" i="22"/>
  <c r="BZ14" i="22"/>
  <c r="CB11" i="23"/>
  <c r="CB19" i="23" l="1"/>
  <c r="CB20" i="23"/>
  <c r="CB18" i="23"/>
  <c r="CB17" i="23"/>
  <c r="CB9" i="22"/>
  <c r="CA13" i="22"/>
  <c r="CA14" i="22"/>
  <c r="CC11" i="23"/>
  <c r="CC19" i="23" l="1"/>
  <c r="CC20" i="23"/>
  <c r="CC18" i="23"/>
  <c r="CC17" i="23"/>
  <c r="CC9" i="22"/>
  <c r="CB13" i="22"/>
  <c r="CB14" i="22"/>
  <c r="CD11" i="23"/>
  <c r="CD19" i="23" l="1"/>
  <c r="CD20" i="23"/>
  <c r="CD17" i="23"/>
  <c r="CD18" i="23"/>
  <c r="CD9" i="22"/>
  <c r="CC13" i="22"/>
  <c r="CC14" i="22"/>
  <c r="CE11" i="23"/>
  <c r="CE19" i="23" l="1"/>
  <c r="CE20" i="23"/>
  <c r="CE18" i="23"/>
  <c r="CE17" i="23"/>
  <c r="CE9" i="22"/>
  <c r="CD14" i="22"/>
  <c r="CD13" i="22"/>
  <c r="CF11" i="23"/>
  <c r="CF20" i="23" l="1"/>
  <c r="CF19" i="23"/>
  <c r="CF17" i="23"/>
  <c r="CF18" i="23"/>
  <c r="CE13" i="22"/>
  <c r="CF9" i="22"/>
  <c r="CE14" i="22"/>
  <c r="CG11" i="23"/>
  <c r="CG19" i="23" l="1"/>
  <c r="CG20" i="23"/>
  <c r="CG17" i="23"/>
  <c r="CG18" i="23"/>
  <c r="CG9" i="22"/>
  <c r="CF13" i="22"/>
  <c r="CF14" i="22"/>
  <c r="CH11" i="23"/>
  <c r="CH19" i="23" l="1"/>
  <c r="CH20" i="23"/>
  <c r="CH17" i="23"/>
  <c r="CH18" i="23"/>
  <c r="CH9" i="22"/>
  <c r="CG14" i="22"/>
  <c r="CG13" i="22"/>
  <c r="CI11" i="23"/>
  <c r="CI19" i="23" l="1"/>
  <c r="CI20" i="23"/>
  <c r="CI17" i="23"/>
  <c r="CI18" i="23"/>
  <c r="CI9" i="22"/>
  <c r="CH14" i="22"/>
  <c r="CH13" i="22"/>
  <c r="CJ11" i="23"/>
  <c r="CJ19" i="23" l="1"/>
  <c r="CJ20" i="23"/>
  <c r="CJ18" i="23"/>
  <c r="CJ17" i="23"/>
  <c r="CJ9" i="22"/>
  <c r="CI14" i="22"/>
  <c r="CI13" i="22"/>
  <c r="CK11" i="23"/>
  <c r="CK19" i="23" l="1"/>
  <c r="CK20" i="23"/>
  <c r="CK17" i="23"/>
  <c r="CK18" i="23"/>
  <c r="CK9" i="22"/>
  <c r="CJ13" i="22"/>
  <c r="CJ14" i="22"/>
  <c r="CL11" i="23"/>
  <c r="CL19" i="23" l="1"/>
  <c r="CL20" i="23"/>
  <c r="CL18" i="23"/>
  <c r="CL17" i="23"/>
  <c r="CL9" i="22"/>
  <c r="CK13" i="22"/>
  <c r="CK14" i="22"/>
  <c r="CM11" i="23"/>
  <c r="CM20" i="23" l="1"/>
  <c r="CM19" i="23"/>
  <c r="CM18" i="23"/>
  <c r="CM17" i="23"/>
  <c r="CL13" i="22"/>
  <c r="CM9" i="22"/>
  <c r="CL14" i="22"/>
  <c r="CN11" i="23"/>
  <c r="CN19" i="23" l="1"/>
  <c r="CN20" i="23"/>
  <c r="CN17" i="23"/>
  <c r="CN18" i="23"/>
  <c r="CN9" i="22"/>
  <c r="CM14" i="22"/>
  <c r="CM13" i="22"/>
  <c r="CO11" i="23"/>
  <c r="LH13" i="22"/>
  <c r="LH14" i="22"/>
  <c r="CO19" i="23" l="1"/>
  <c r="CO20" i="23"/>
  <c r="CO17" i="23"/>
  <c r="CO18" i="23"/>
  <c r="CO9" i="22"/>
  <c r="CN14" i="22"/>
  <c r="CN13" i="22"/>
  <c r="CP11" i="23"/>
  <c r="LI14" i="22"/>
  <c r="LI13" i="22"/>
  <c r="CP19" i="23" l="1"/>
  <c r="CP20" i="23"/>
  <c r="CP17" i="23"/>
  <c r="CP18" i="23"/>
  <c r="CP9" i="22"/>
  <c r="CO13" i="22"/>
  <c r="CO14" i="22"/>
  <c r="CQ11" i="23"/>
  <c r="CQ19" i="23" l="1"/>
  <c r="CQ20" i="23"/>
  <c r="CQ18" i="23"/>
  <c r="CQ17" i="23"/>
  <c r="CQ9" i="22"/>
  <c r="CP13" i="22"/>
  <c r="CP14" i="22"/>
  <c r="CR11" i="23"/>
  <c r="CR19" i="23" l="1"/>
  <c r="CR20" i="23"/>
  <c r="CR18" i="23"/>
  <c r="CR17" i="23"/>
  <c r="CR9" i="22"/>
  <c r="CQ13" i="22"/>
  <c r="CQ14" i="22"/>
  <c r="CS11" i="23"/>
  <c r="I89" i="23" l="1"/>
  <c r="I94" i="23"/>
  <c r="I88" i="23"/>
  <c r="I93" i="23"/>
  <c r="I99" i="23" s="1"/>
  <c r="I104" i="23" s="1"/>
  <c r="I87" i="23"/>
  <c r="I92" i="23"/>
  <c r="CS19" i="23"/>
  <c r="CS20" i="23"/>
  <c r="CT11" i="23"/>
  <c r="CS18" i="23"/>
  <c r="CS17" i="23"/>
  <c r="I86" i="23"/>
  <c r="I91" i="23"/>
  <c r="I97" i="23" s="1"/>
  <c r="CS9" i="22"/>
  <c r="CR13" i="22"/>
  <c r="CR14" i="22"/>
  <c r="I60" i="22" s="1"/>
  <c r="I56" i="22" l="1"/>
  <c r="I59" i="22"/>
  <c r="I63" i="22" s="1"/>
  <c r="I66" i="22" s="1"/>
  <c r="AL15" i="19" s="1"/>
  <c r="I64" i="22"/>
  <c r="I67" i="22" s="1"/>
  <c r="CT19" i="23"/>
  <c r="CT20" i="23"/>
  <c r="CU11" i="23"/>
  <c r="CT17" i="23"/>
  <c r="CT18" i="23"/>
  <c r="I102" i="23"/>
  <c r="CT9" i="22"/>
  <c r="CS13" i="22"/>
  <c r="CS14" i="22"/>
  <c r="I57" i="22"/>
  <c r="I70" i="22" s="1"/>
  <c r="I69" i="22"/>
  <c r="HK14" i="22"/>
  <c r="HK13" i="22"/>
  <c r="AL16" i="19" l="1"/>
  <c r="I113" i="23"/>
  <c r="CU19" i="23"/>
  <c r="CU20" i="23"/>
  <c r="CV11" i="23"/>
  <c r="CU17" i="23"/>
  <c r="CU18" i="23"/>
  <c r="I74" i="22"/>
  <c r="I73" i="22"/>
  <c r="CU9" i="22"/>
  <c r="CT14" i="22"/>
  <c r="CT13" i="22"/>
  <c r="HL13" i="22"/>
  <c r="CV19" i="23" l="1"/>
  <c r="CV20" i="23"/>
  <c r="CW11" i="23"/>
  <c r="CV17" i="23"/>
  <c r="CV18" i="23"/>
  <c r="CV9" i="22"/>
  <c r="CU14" i="22"/>
  <c r="CU13" i="22"/>
  <c r="HM13" i="22"/>
  <c r="CW19" i="23" l="1"/>
  <c r="CW20" i="23"/>
  <c r="CX11" i="23"/>
  <c r="CW17" i="23"/>
  <c r="CW18" i="23"/>
  <c r="CW9" i="22"/>
  <c r="CV13" i="22"/>
  <c r="CV14" i="22"/>
  <c r="HN13" i="22"/>
  <c r="CX19" i="23" l="1"/>
  <c r="CX20" i="23"/>
  <c r="CY11" i="23"/>
  <c r="CX18" i="23"/>
  <c r="CX17" i="23"/>
  <c r="CX9" i="22"/>
  <c r="CW14" i="22"/>
  <c r="CW13" i="22"/>
  <c r="HO13" i="22"/>
  <c r="CY19" i="23" l="1"/>
  <c r="CY20" i="23"/>
  <c r="CZ11" i="23"/>
  <c r="CY18" i="23"/>
  <c r="CY17" i="23"/>
  <c r="CY9" i="22"/>
  <c r="CX13" i="22"/>
  <c r="CX14" i="22"/>
  <c r="HP13" i="22"/>
  <c r="HQ13" i="22"/>
  <c r="CZ19" i="23" l="1"/>
  <c r="CZ20" i="23"/>
  <c r="DA11" i="23"/>
  <c r="CZ17" i="23"/>
  <c r="CZ18" i="23"/>
  <c r="CZ9" i="22"/>
  <c r="CY14" i="22"/>
  <c r="CY13" i="22"/>
  <c r="HR13" i="22"/>
  <c r="DA20" i="23" l="1"/>
  <c r="DA19" i="23"/>
  <c r="DB11" i="23"/>
  <c r="DA17" i="23"/>
  <c r="DA18" i="23"/>
  <c r="DA9" i="22"/>
  <c r="CZ14" i="22"/>
  <c r="CZ13" i="22"/>
  <c r="HS13" i="22"/>
  <c r="DB19" i="23" l="1"/>
  <c r="DB20" i="23"/>
  <c r="DB18" i="23"/>
  <c r="DC11" i="23"/>
  <c r="DB17" i="23"/>
  <c r="DB9" i="22"/>
  <c r="DA13" i="22"/>
  <c r="DA14" i="22"/>
  <c r="HT13" i="22"/>
  <c r="HT14" i="22"/>
  <c r="DC19" i="23" l="1"/>
  <c r="DC20" i="23"/>
  <c r="DC18" i="23"/>
  <c r="DC17" i="23"/>
  <c r="DD11" i="23"/>
  <c r="DC9" i="22"/>
  <c r="DB13" i="22"/>
  <c r="DB14" i="22"/>
  <c r="HU13" i="22"/>
  <c r="HU14" i="22"/>
  <c r="DD20" i="23" l="1"/>
  <c r="DD19" i="23"/>
  <c r="DD18" i="23"/>
  <c r="DD17" i="23"/>
  <c r="DE11" i="23"/>
  <c r="DD9" i="22"/>
  <c r="DC14" i="22"/>
  <c r="DC13" i="22"/>
  <c r="HV14" i="22"/>
  <c r="HV13" i="22"/>
  <c r="DE20" i="23" l="1"/>
  <c r="DE19" i="23"/>
  <c r="DE18" i="23"/>
  <c r="DE17" i="23"/>
  <c r="DF11" i="23"/>
  <c r="DE9" i="22"/>
  <c r="DD14" i="22"/>
  <c r="DD13" i="22"/>
  <c r="HW13" i="22"/>
  <c r="HW14" i="22"/>
  <c r="MD13" i="22"/>
  <c r="MD14" i="22"/>
  <c r="DF20" i="23" l="1"/>
  <c r="DF19" i="23"/>
  <c r="DF17" i="23"/>
  <c r="DF18" i="23"/>
  <c r="DG11" i="23"/>
  <c r="DF9" i="22"/>
  <c r="DE13" i="22"/>
  <c r="DE14" i="22"/>
  <c r="HX13" i="22"/>
  <c r="HX14" i="22"/>
  <c r="G115" i="23"/>
  <c r="E115" i="23"/>
  <c r="I115" i="23"/>
  <c r="ME13" i="22"/>
  <c r="DG19" i="23" l="1"/>
  <c r="DG20" i="23"/>
  <c r="DG18" i="23"/>
  <c r="DG17" i="23"/>
  <c r="DH11" i="23"/>
  <c r="DG9" i="22"/>
  <c r="DF13" i="22"/>
  <c r="DF14" i="22"/>
  <c r="HY14" i="22"/>
  <c r="HY13" i="22"/>
  <c r="MF13" i="22"/>
  <c r="DH19" i="23" l="1"/>
  <c r="DH20" i="23"/>
  <c r="DH17" i="23"/>
  <c r="DI11" i="23"/>
  <c r="DH18" i="23"/>
  <c r="DH9" i="22"/>
  <c r="DG13" i="22"/>
  <c r="DG14" i="22"/>
  <c r="HZ13" i="22"/>
  <c r="HZ14" i="22"/>
  <c r="MG13" i="22"/>
  <c r="DI20" i="23" l="1"/>
  <c r="DI19" i="23"/>
  <c r="DI18" i="23"/>
  <c r="DI17" i="23"/>
  <c r="DJ11" i="23"/>
  <c r="DI9" i="22"/>
  <c r="DH13" i="22"/>
  <c r="DH14" i="22"/>
  <c r="IA14" i="22"/>
  <c r="IA13" i="22"/>
  <c r="MH13" i="22"/>
  <c r="DJ20" i="23" l="1"/>
  <c r="DJ19" i="23"/>
  <c r="DJ18" i="23"/>
  <c r="DK11" i="23"/>
  <c r="DJ17" i="23"/>
  <c r="DJ9" i="22"/>
  <c r="DI14" i="22"/>
  <c r="DI13" i="22"/>
  <c r="IB13" i="22"/>
  <c r="IB14" i="22"/>
  <c r="MI13" i="22"/>
  <c r="DK19" i="23" l="1"/>
  <c r="DK20" i="23"/>
  <c r="DK18" i="23"/>
  <c r="DL11" i="23"/>
  <c r="DK17" i="23"/>
  <c r="DK9" i="22"/>
  <c r="DJ14" i="22"/>
  <c r="DJ13" i="22"/>
  <c r="IC14" i="22"/>
  <c r="IC13" i="22"/>
  <c r="ME14" i="22"/>
  <c r="MJ13" i="22"/>
  <c r="DL19" i="23" l="1"/>
  <c r="DL20" i="23"/>
  <c r="DL17" i="23"/>
  <c r="DL18" i="23"/>
  <c r="DM11" i="23"/>
  <c r="DL9" i="22"/>
  <c r="DK14" i="22"/>
  <c r="DK13" i="22"/>
  <c r="ID14" i="22"/>
  <c r="ID13" i="22"/>
  <c r="MF14" i="22"/>
  <c r="MK13" i="22"/>
  <c r="DM20" i="23" l="1"/>
  <c r="DM19" i="23"/>
  <c r="DM18" i="23"/>
  <c r="DM17" i="23"/>
  <c r="DN11" i="23"/>
  <c r="DN19" i="23" s="1"/>
  <c r="DM9" i="22"/>
  <c r="DL14" i="22"/>
  <c r="DL13" i="22"/>
  <c r="IE14" i="22"/>
  <c r="IE13" i="22"/>
  <c r="MG14" i="22"/>
  <c r="ML13" i="22"/>
  <c r="DN20" i="23" l="1"/>
  <c r="DN18" i="23"/>
  <c r="DN17" i="23"/>
  <c r="DO11" i="23"/>
  <c r="DO19" i="23" s="1"/>
  <c r="DN9" i="22"/>
  <c r="DM14" i="22"/>
  <c r="DM13" i="22"/>
  <c r="IF14" i="22"/>
  <c r="IF13" i="22"/>
  <c r="MH14" i="22"/>
  <c r="MM13" i="22"/>
  <c r="DO20" i="23" l="1"/>
  <c r="DO17" i="23"/>
  <c r="DO18" i="23"/>
  <c r="DP11" i="23"/>
  <c r="DP19" i="23" s="1"/>
  <c r="DO9" i="22"/>
  <c r="DN13" i="22"/>
  <c r="DN14" i="22"/>
  <c r="IG14" i="22"/>
  <c r="IG13" i="22"/>
  <c r="MI14" i="22"/>
  <c r="MN13" i="22"/>
  <c r="DP20" i="23" l="1"/>
  <c r="DP17" i="23"/>
  <c r="DP18" i="23"/>
  <c r="DQ11" i="23"/>
  <c r="DQ19" i="23" s="1"/>
  <c r="DP9" i="22"/>
  <c r="DO13" i="22"/>
  <c r="DO14" i="22"/>
  <c r="HL14" i="22"/>
  <c r="IH14" i="22"/>
  <c r="IH13" i="22"/>
  <c r="MJ14" i="22"/>
  <c r="MO13" i="22"/>
  <c r="DQ20" i="23" l="1"/>
  <c r="DQ17" i="23"/>
  <c r="DQ18" i="23"/>
  <c r="DR11" i="23"/>
  <c r="DQ9" i="22"/>
  <c r="DP14" i="22"/>
  <c r="DP13" i="22"/>
  <c r="HM14" i="22"/>
  <c r="II14" i="22"/>
  <c r="II13" i="22"/>
  <c r="MK14" i="22"/>
  <c r="MP13" i="22"/>
  <c r="DR20" i="23" l="1"/>
  <c r="DR19" i="23"/>
  <c r="DS11" i="23"/>
  <c r="DR18" i="23"/>
  <c r="DR17" i="23"/>
  <c r="DR9" i="22"/>
  <c r="DQ14" i="22"/>
  <c r="DQ13" i="22"/>
  <c r="HN14" i="22"/>
  <c r="IJ13" i="22"/>
  <c r="IJ14" i="22"/>
  <c r="ML14" i="22"/>
  <c r="MQ13" i="22"/>
  <c r="DS20" i="23" l="1"/>
  <c r="DS19" i="23"/>
  <c r="DT11" i="23"/>
  <c r="DS18" i="23"/>
  <c r="DS17" i="23"/>
  <c r="DS9" i="22"/>
  <c r="DR14" i="22"/>
  <c r="DR13" i="22"/>
  <c r="HO14" i="22"/>
  <c r="IK14" i="22"/>
  <c r="IK13" i="22"/>
  <c r="LP14" i="22"/>
  <c r="LP13" i="22"/>
  <c r="MM14" i="22"/>
  <c r="MR13" i="22"/>
  <c r="DT19" i="23" l="1"/>
  <c r="DT20" i="23"/>
  <c r="DU11" i="23"/>
  <c r="DT18" i="23"/>
  <c r="DT17" i="23"/>
  <c r="DT9" i="22"/>
  <c r="DS13" i="22"/>
  <c r="DS14" i="22"/>
  <c r="HP14" i="22"/>
  <c r="IL14" i="22"/>
  <c r="IL13" i="22"/>
  <c r="LQ14" i="22"/>
  <c r="Y60" i="22" s="1"/>
  <c r="Y64" i="22" s="1"/>
  <c r="Y67" i="22" s="1"/>
  <c r="LQ13" i="22"/>
  <c r="MN14" i="22"/>
  <c r="MS13" i="22"/>
  <c r="Y57" i="22" l="1"/>
  <c r="DU19" i="23"/>
  <c r="DU20" i="23"/>
  <c r="DV11" i="23"/>
  <c r="DU17" i="23"/>
  <c r="DU18" i="23"/>
  <c r="DU9" i="22"/>
  <c r="DT13" i="22"/>
  <c r="DT14" i="22"/>
  <c r="HQ14" i="22"/>
  <c r="IM13" i="22"/>
  <c r="IM14" i="22"/>
  <c r="Y74" i="22"/>
  <c r="MO14" i="22"/>
  <c r="MT13" i="22"/>
  <c r="DV19" i="23" l="1"/>
  <c r="K93" i="23" s="1"/>
  <c r="K99" i="23" s="1"/>
  <c r="DV20" i="23"/>
  <c r="K94" i="23" s="1"/>
  <c r="DW11" i="23"/>
  <c r="DV17" i="23"/>
  <c r="K86" i="23" s="1"/>
  <c r="DV18" i="23"/>
  <c r="DV9" i="22"/>
  <c r="DU13" i="22"/>
  <c r="DU14" i="22"/>
  <c r="HR14" i="22"/>
  <c r="IN13" i="22"/>
  <c r="IN14" i="22"/>
  <c r="MP14" i="22"/>
  <c r="MU13" i="22"/>
  <c r="K89" i="23" l="1"/>
  <c r="K104" i="23"/>
  <c r="K87" i="23"/>
  <c r="K92" i="23"/>
  <c r="DW19" i="23"/>
  <c r="DW20" i="23"/>
  <c r="DX11" i="23"/>
  <c r="DW17" i="23"/>
  <c r="DW18" i="23"/>
  <c r="K88" i="23"/>
  <c r="K91" i="23"/>
  <c r="K97" i="23" s="1"/>
  <c r="DW9" i="22"/>
  <c r="DV14" i="22"/>
  <c r="DV13" i="22"/>
  <c r="K59" i="22" s="1"/>
  <c r="HS14" i="22"/>
  <c r="S60" i="22" s="1"/>
  <c r="IO14" i="22"/>
  <c r="IO13" i="22"/>
  <c r="MQ14" i="22"/>
  <c r="MV13" i="22"/>
  <c r="K102" i="23" l="1"/>
  <c r="S57" i="22"/>
  <c r="K115" i="23"/>
  <c r="DX20" i="23"/>
  <c r="DX19" i="23"/>
  <c r="K56" i="22"/>
  <c r="DY11" i="23"/>
  <c r="DX18" i="23"/>
  <c r="DX17" i="23"/>
  <c r="K63" i="22"/>
  <c r="K66" i="22" s="1"/>
  <c r="AL19" i="19" s="1"/>
  <c r="K69" i="22"/>
  <c r="DX9" i="22"/>
  <c r="DW13" i="22"/>
  <c r="DW14" i="22"/>
  <c r="K60" i="22"/>
  <c r="K57" i="22"/>
  <c r="S70" i="22"/>
  <c r="IP13" i="22"/>
  <c r="IP14" i="22"/>
  <c r="S59" i="22"/>
  <c r="S56" i="22"/>
  <c r="S64" i="22"/>
  <c r="MR14" i="22"/>
  <c r="MW13" i="22"/>
  <c r="K113" i="23" l="1"/>
  <c r="DY19" i="23"/>
  <c r="DY20" i="23"/>
  <c r="DZ11" i="23"/>
  <c r="DY17" i="23"/>
  <c r="DY18" i="23"/>
  <c r="K73" i="22"/>
  <c r="K64" i="22"/>
  <c r="K67" i="22" s="1"/>
  <c r="AL20" i="19" s="1"/>
  <c r="K70" i="22"/>
  <c r="DY9" i="22"/>
  <c r="DX13" i="22"/>
  <c r="DX14" i="22"/>
  <c r="S69" i="22"/>
  <c r="IQ14" i="22"/>
  <c r="IQ13" i="22"/>
  <c r="S63" i="22"/>
  <c r="S67" i="22"/>
  <c r="S74" i="22" s="1"/>
  <c r="MS14" i="22"/>
  <c r="MX13" i="22"/>
  <c r="DZ19" i="23" l="1"/>
  <c r="DZ20" i="23"/>
  <c r="EA11" i="23"/>
  <c r="DZ18" i="23"/>
  <c r="DZ17" i="23"/>
  <c r="K74" i="22"/>
  <c r="DZ9" i="22"/>
  <c r="DY13" i="22"/>
  <c r="DY14" i="22"/>
  <c r="IR13" i="22"/>
  <c r="IS14" i="22"/>
  <c r="S66" i="22"/>
  <c r="S73" i="22" s="1"/>
  <c r="MT14" i="22"/>
  <c r="MY13" i="22"/>
  <c r="EA19" i="23" l="1"/>
  <c r="EA20" i="23"/>
  <c r="EB11" i="23"/>
  <c r="EA17" i="23"/>
  <c r="EA18" i="23"/>
  <c r="EA9" i="22"/>
  <c r="DZ14" i="22"/>
  <c r="DZ13" i="22"/>
  <c r="IT14" i="22"/>
  <c r="IT13" i="22"/>
  <c r="MU14" i="22"/>
  <c r="MZ13" i="22"/>
  <c r="EB19" i="23" l="1"/>
  <c r="EB20" i="23"/>
  <c r="EC11" i="23"/>
  <c r="EB18" i="23"/>
  <c r="EB17" i="23"/>
  <c r="EB9" i="22"/>
  <c r="EA13" i="22"/>
  <c r="EA14" i="22"/>
  <c r="IU13" i="22"/>
  <c r="IU14" i="22"/>
  <c r="MV14" i="22"/>
  <c r="NA13" i="22"/>
  <c r="EC19" i="23" l="1"/>
  <c r="EC20" i="23"/>
  <c r="ED11" i="23"/>
  <c r="EC17" i="23"/>
  <c r="EC18" i="23"/>
  <c r="EC9" i="22"/>
  <c r="EB14" i="22"/>
  <c r="EB13" i="22"/>
  <c r="IV13" i="22"/>
  <c r="IV14" i="22"/>
  <c r="MW14" i="22"/>
  <c r="NB13" i="22"/>
  <c r="ED19" i="23" l="1"/>
  <c r="ED20" i="23"/>
  <c r="EE11" i="23"/>
  <c r="ED17" i="23"/>
  <c r="ED18" i="23"/>
  <c r="ED9" i="22"/>
  <c r="EC13" i="22"/>
  <c r="EC14" i="22"/>
  <c r="IW14" i="22"/>
  <c r="IW13" i="22"/>
  <c r="MX14" i="22"/>
  <c r="NC13" i="22"/>
  <c r="EE19" i="23" l="1"/>
  <c r="EE20" i="23"/>
  <c r="EF11" i="23"/>
  <c r="EE18" i="23"/>
  <c r="EE17" i="23"/>
  <c r="EE9" i="22"/>
  <c r="ED13" i="22"/>
  <c r="ED14" i="22"/>
  <c r="IX13" i="22"/>
  <c r="IX14" i="22"/>
  <c r="MY14" i="22"/>
  <c r="ND13" i="22"/>
  <c r="EF19" i="23" l="1"/>
  <c r="EF20" i="23"/>
  <c r="EG11" i="23"/>
  <c r="EF17" i="23"/>
  <c r="EF18" i="23"/>
  <c r="EF9" i="22"/>
  <c r="EE13" i="22"/>
  <c r="EE14" i="22"/>
  <c r="IY13" i="22"/>
  <c r="IY14" i="22"/>
  <c r="MZ14" i="22"/>
  <c r="NE13" i="22"/>
  <c r="EG20" i="23" l="1"/>
  <c r="EG19" i="23"/>
  <c r="EH11" i="23"/>
  <c r="EG18" i="23"/>
  <c r="EG17" i="23"/>
  <c r="EG9" i="22"/>
  <c r="EF14" i="22"/>
  <c r="EF13" i="22"/>
  <c r="IZ13" i="22"/>
  <c r="IZ14" i="22"/>
  <c r="NA14" i="22"/>
  <c r="NF13" i="22"/>
  <c r="EH20" i="23" l="1"/>
  <c r="EH19" i="23"/>
  <c r="EI11" i="23"/>
  <c r="EH17" i="23"/>
  <c r="EH18" i="23"/>
  <c r="EH9" i="22"/>
  <c r="EG14" i="22"/>
  <c r="EG13" i="22"/>
  <c r="JA14" i="22"/>
  <c r="JA13" i="22"/>
  <c r="NB14" i="22"/>
  <c r="AA56" i="22"/>
  <c r="AA59" i="22"/>
  <c r="AA63" i="22" s="1"/>
  <c r="EI20" i="23" l="1"/>
  <c r="EI19" i="23"/>
  <c r="EJ11" i="23"/>
  <c r="EI17" i="23"/>
  <c r="EI18" i="23"/>
  <c r="EI9" i="22"/>
  <c r="EH14" i="22"/>
  <c r="EH13" i="22"/>
  <c r="JB13" i="22"/>
  <c r="JB14" i="22"/>
  <c r="NC14" i="22"/>
  <c r="AA66" i="22"/>
  <c r="EJ19" i="23" l="1"/>
  <c r="EJ20" i="23"/>
  <c r="EK11" i="23"/>
  <c r="EJ17" i="23"/>
  <c r="EJ18" i="23"/>
  <c r="EJ9" i="22"/>
  <c r="EI14" i="22"/>
  <c r="EI13" i="22"/>
  <c r="JC14" i="22"/>
  <c r="JC13" i="22"/>
  <c r="ND14" i="22"/>
  <c r="AA73" i="22"/>
  <c r="EK20" i="23" l="1"/>
  <c r="EK19" i="23"/>
  <c r="EL11" i="23"/>
  <c r="EK17" i="23"/>
  <c r="EK18" i="23"/>
  <c r="EK9" i="22"/>
  <c r="EJ13" i="22"/>
  <c r="EJ14" i="22"/>
  <c r="JD13" i="22"/>
  <c r="JD14" i="22"/>
  <c r="NE14" i="22"/>
  <c r="EL20" i="23" l="1"/>
  <c r="EL19" i="23"/>
  <c r="EM11" i="23"/>
  <c r="EL18" i="23"/>
  <c r="EL17" i="23"/>
  <c r="EL9" i="22"/>
  <c r="EK14" i="22"/>
  <c r="EK13" i="22"/>
  <c r="JE14" i="22"/>
  <c r="JE13" i="22"/>
  <c r="NF14" i="22"/>
  <c r="EM19" i="23" l="1"/>
  <c r="EM20" i="23"/>
  <c r="EN11" i="23"/>
  <c r="EM18" i="23"/>
  <c r="EM17" i="23"/>
  <c r="EM9" i="22"/>
  <c r="EL13" i="22"/>
  <c r="EL14" i="22"/>
  <c r="JF13" i="22"/>
  <c r="JF14" i="22"/>
  <c r="AA60" i="22"/>
  <c r="AA64" i="22" s="1"/>
  <c r="AA57" i="22"/>
  <c r="EN20" i="23" l="1"/>
  <c r="EN19" i="23"/>
  <c r="EO11" i="23"/>
  <c r="EN17" i="23"/>
  <c r="EN18" i="23"/>
  <c r="EN9" i="22"/>
  <c r="EM13" i="22"/>
  <c r="EM14" i="22"/>
  <c r="JG13" i="22"/>
  <c r="JG14" i="22"/>
  <c r="AA67" i="22"/>
  <c r="AA74" i="22" s="1"/>
  <c r="EO20" i="23" l="1"/>
  <c r="EO19" i="23"/>
  <c r="EP11" i="23"/>
  <c r="EO17" i="23"/>
  <c r="EO18" i="23"/>
  <c r="EO9" i="22"/>
  <c r="EN13" i="22"/>
  <c r="EN14" i="22"/>
  <c r="JH14" i="22"/>
  <c r="JH13" i="22"/>
  <c r="EP20" i="23" l="1"/>
  <c r="EP19" i="23"/>
  <c r="EQ11" i="23"/>
  <c r="EP17" i="23"/>
  <c r="EP18" i="23"/>
  <c r="EP9" i="22"/>
  <c r="EO13" i="22"/>
  <c r="EO14" i="22"/>
  <c r="JI14" i="22"/>
  <c r="JI13" i="22"/>
  <c r="EQ20" i="23" l="1"/>
  <c r="EQ19" i="23"/>
  <c r="ER11" i="23"/>
  <c r="EQ17" i="23"/>
  <c r="EQ18" i="23"/>
  <c r="EQ9" i="22"/>
  <c r="EP13" i="22"/>
  <c r="EP14" i="22"/>
  <c r="JJ14" i="22"/>
  <c r="JJ13" i="22"/>
  <c r="ER19" i="23" l="1"/>
  <c r="ER20" i="23"/>
  <c r="ES11" i="23"/>
  <c r="ER17" i="23"/>
  <c r="ER18" i="23"/>
  <c r="ER9" i="22"/>
  <c r="EQ13" i="22"/>
  <c r="EQ14" i="22"/>
  <c r="JK14" i="22"/>
  <c r="JK13" i="22"/>
  <c r="ES19" i="23" l="1"/>
  <c r="ES20" i="23"/>
  <c r="ET11" i="23"/>
  <c r="ES18" i="23"/>
  <c r="ES17" i="23"/>
  <c r="ES9" i="22"/>
  <c r="ER13" i="22"/>
  <c r="ER14" i="22"/>
  <c r="JL14" i="22"/>
  <c r="JL13" i="22"/>
  <c r="ET19" i="23" l="1"/>
  <c r="M93" i="23" s="1"/>
  <c r="M99" i="23" s="1"/>
  <c r="M104" i="23" s="1"/>
  <c r="ET20" i="23"/>
  <c r="M94" i="23" s="1"/>
  <c r="M100" i="23" s="1"/>
  <c r="M105" i="23" s="1"/>
  <c r="EU11" i="23"/>
  <c r="EV11" i="23" s="1"/>
  <c r="EW11" i="23" s="1"/>
  <c r="EX11" i="23" s="1"/>
  <c r="EY11" i="23" s="1"/>
  <c r="EZ11" i="23" s="1"/>
  <c r="FA11" i="23" s="1"/>
  <c r="FB11" i="23" s="1"/>
  <c r="FC11" i="23" s="1"/>
  <c r="FD11" i="23" s="1"/>
  <c r="FE11" i="23" s="1"/>
  <c r="FF11" i="23" s="1"/>
  <c r="FG11" i="23" s="1"/>
  <c r="FH11" i="23" s="1"/>
  <c r="FI11" i="23" s="1"/>
  <c r="FJ11" i="23" s="1"/>
  <c r="FK11" i="23" s="1"/>
  <c r="FL11" i="23" s="1"/>
  <c r="FM11" i="23" s="1"/>
  <c r="FN11" i="23" s="1"/>
  <c r="FO11" i="23" s="1"/>
  <c r="FP11" i="23" s="1"/>
  <c r="FQ11" i="23" s="1"/>
  <c r="FR11" i="23" s="1"/>
  <c r="FS11" i="23" s="1"/>
  <c r="FT11" i="23" s="1"/>
  <c r="FU11" i="23" s="1"/>
  <c r="FV11" i="23" s="1"/>
  <c r="FW11" i="23" s="1"/>
  <c r="FX11" i="23" s="1"/>
  <c r="FY11" i="23" s="1"/>
  <c r="FZ11" i="23" s="1"/>
  <c r="GA11" i="23" s="1"/>
  <c r="GB11" i="23" s="1"/>
  <c r="GC11" i="23" s="1"/>
  <c r="GD11" i="23" s="1"/>
  <c r="GE11" i="23" s="1"/>
  <c r="GF11" i="23" s="1"/>
  <c r="GG11" i="23" s="1"/>
  <c r="GH11" i="23" s="1"/>
  <c r="GI11" i="23" s="1"/>
  <c r="GJ11" i="23" s="1"/>
  <c r="GK11" i="23" s="1"/>
  <c r="GL11" i="23" s="1"/>
  <c r="GM11" i="23" s="1"/>
  <c r="GN11" i="23" s="1"/>
  <c r="GO11" i="23" s="1"/>
  <c r="GP11" i="23" s="1"/>
  <c r="GQ11" i="23" s="1"/>
  <c r="GR11" i="23" s="1"/>
  <c r="GS11" i="23" s="1"/>
  <c r="GT11" i="23" s="1"/>
  <c r="GU11" i="23" s="1"/>
  <c r="GV11" i="23" s="1"/>
  <c r="GW11" i="23" s="1"/>
  <c r="GX11" i="23" s="1"/>
  <c r="GY11" i="23" s="1"/>
  <c r="GZ11" i="23" s="1"/>
  <c r="HA11" i="23" s="1"/>
  <c r="HB11" i="23" s="1"/>
  <c r="HC11" i="23" s="1"/>
  <c r="HD11" i="23" s="1"/>
  <c r="HE11" i="23" s="1"/>
  <c r="HF11" i="23" s="1"/>
  <c r="HG11" i="23" s="1"/>
  <c r="HH11" i="23" s="1"/>
  <c r="HI11" i="23" s="1"/>
  <c r="HJ11" i="23" s="1"/>
  <c r="HK11" i="23" s="1"/>
  <c r="HL11" i="23" s="1"/>
  <c r="HM11" i="23" s="1"/>
  <c r="ET18" i="23"/>
  <c r="ET17" i="23"/>
  <c r="ET9" i="22"/>
  <c r="ES13" i="22"/>
  <c r="ES14" i="22"/>
  <c r="JM14" i="22"/>
  <c r="JM13" i="22"/>
  <c r="M87" i="23" l="1"/>
  <c r="M92" i="23"/>
  <c r="M98" i="23" s="1"/>
  <c r="M103" i="23" s="1"/>
  <c r="M89" i="23"/>
  <c r="M110" i="23" s="1"/>
  <c r="M116" i="23" s="1"/>
  <c r="E37" i="23"/>
  <c r="E32" i="23"/>
  <c r="M88" i="23"/>
  <c r="M109" i="23" s="1"/>
  <c r="M115" i="23" s="1"/>
  <c r="AF115" i="23" s="1"/>
  <c r="AU41" i="23"/>
  <c r="DG31" i="23"/>
  <c r="AI41" i="23"/>
  <c r="CO36" i="23"/>
  <c r="Y41" i="23"/>
  <c r="AW36" i="23"/>
  <c r="BW41" i="23"/>
  <c r="BG41" i="23"/>
  <c r="BE36" i="23"/>
  <c r="BQ41" i="23"/>
  <c r="CG31" i="23"/>
  <c r="AO41" i="23"/>
  <c r="DG41" i="23"/>
  <c r="CK36" i="23"/>
  <c r="AE36" i="23"/>
  <c r="BK36" i="23"/>
  <c r="CQ36" i="23"/>
  <c r="DS31" i="23"/>
  <c r="DQ31" i="23"/>
  <c r="I36" i="23"/>
  <c r="AE31" i="23"/>
  <c r="AM31" i="23"/>
  <c r="AA31" i="23"/>
  <c r="BU36" i="23"/>
  <c r="BY31" i="23"/>
  <c r="DA31" i="23"/>
  <c r="BA36" i="23"/>
  <c r="DA36" i="23"/>
  <c r="DO36" i="23"/>
  <c r="U36" i="23"/>
  <c r="E31" i="23"/>
  <c r="BA31" i="23"/>
  <c r="CW41" i="23"/>
  <c r="Q31" i="23"/>
  <c r="M36" i="23"/>
  <c r="DM41" i="23"/>
  <c r="DO31" i="23"/>
  <c r="CU36" i="23"/>
  <c r="BS31" i="23"/>
  <c r="DM36" i="23"/>
  <c r="AG36" i="23"/>
  <c r="DQ36" i="23"/>
  <c r="DE31" i="23"/>
  <c r="DI31" i="23"/>
  <c r="DI36" i="23"/>
  <c r="BU41" i="23"/>
  <c r="CW36" i="23"/>
  <c r="DC36" i="23"/>
  <c r="W41" i="23"/>
  <c r="AI36" i="23"/>
  <c r="BW36" i="23"/>
  <c r="U41" i="23"/>
  <c r="BC36" i="23"/>
  <c r="AI31" i="23"/>
  <c r="AO36" i="23"/>
  <c r="CY36" i="23"/>
  <c r="BC41" i="23"/>
  <c r="I31" i="23"/>
  <c r="BE41" i="23"/>
  <c r="DA41" i="23"/>
  <c r="DI41" i="23"/>
  <c r="M41" i="23"/>
  <c r="CM31" i="23"/>
  <c r="AE41" i="23"/>
  <c r="G36" i="23"/>
  <c r="AU36" i="23"/>
  <c r="BO36" i="23"/>
  <c r="CE41" i="23"/>
  <c r="E36" i="23"/>
  <c r="W31" i="23"/>
  <c r="O41" i="23"/>
  <c r="BQ36" i="23"/>
  <c r="DK31" i="23"/>
  <c r="AY41" i="23"/>
  <c r="BM41" i="23"/>
  <c r="CU31" i="23"/>
  <c r="AK41" i="23"/>
  <c r="AS31" i="23"/>
  <c r="K36" i="23"/>
  <c r="CK31" i="23"/>
  <c r="BI36" i="23"/>
  <c r="BS41" i="23"/>
  <c r="AK31" i="23"/>
  <c r="CU41" i="23"/>
  <c r="AO31" i="23"/>
  <c r="CM41" i="23"/>
  <c r="AS36" i="23"/>
  <c r="S31" i="23"/>
  <c r="BA41" i="23"/>
  <c r="BY41" i="23"/>
  <c r="G31" i="23"/>
  <c r="O31" i="23"/>
  <c r="AA41" i="23"/>
  <c r="AC36" i="23"/>
  <c r="DS41" i="23"/>
  <c r="BI41" i="23"/>
  <c r="AC31" i="23"/>
  <c r="CK41" i="23"/>
  <c r="DG36" i="23"/>
  <c r="BO31" i="23"/>
  <c r="CS36" i="23"/>
  <c r="BK41" i="23"/>
  <c r="Y31" i="23"/>
  <c r="AG41" i="23"/>
  <c r="Q41" i="23"/>
  <c r="BI31" i="23"/>
  <c r="M31" i="23"/>
  <c r="BG31" i="23"/>
  <c r="AQ31" i="23"/>
  <c r="DU41" i="23"/>
  <c r="AY36" i="23"/>
  <c r="AQ36" i="23"/>
  <c r="AM36" i="23"/>
  <c r="BY36" i="23"/>
  <c r="AW31" i="23"/>
  <c r="CS31" i="23"/>
  <c r="DU36" i="23"/>
  <c r="CO31" i="23"/>
  <c r="DO41" i="23"/>
  <c r="CW31" i="23"/>
  <c r="CW51" i="23" s="1"/>
  <c r="AA36" i="23"/>
  <c r="AW41" i="23"/>
  <c r="CS41" i="23"/>
  <c r="W36" i="23"/>
  <c r="CE31" i="23"/>
  <c r="BM36" i="23"/>
  <c r="CA31" i="23"/>
  <c r="G41" i="23"/>
  <c r="Y36" i="23"/>
  <c r="I41" i="23"/>
  <c r="BM31" i="23"/>
  <c r="BM51" i="23" s="1"/>
  <c r="DC41" i="23"/>
  <c r="DS36" i="23"/>
  <c r="DC31" i="23"/>
  <c r="CA36" i="23"/>
  <c r="DK41" i="23"/>
  <c r="CO41" i="23"/>
  <c r="S36" i="23"/>
  <c r="K31" i="23"/>
  <c r="K41" i="23"/>
  <c r="DQ41" i="23"/>
  <c r="BQ31" i="23"/>
  <c r="BW31" i="23"/>
  <c r="BO41" i="23"/>
  <c r="Q36" i="23"/>
  <c r="AU31" i="23"/>
  <c r="AU51" i="23" s="1"/>
  <c r="AY31" i="23"/>
  <c r="DE36" i="23"/>
  <c r="CI36" i="23"/>
  <c r="BU31" i="23"/>
  <c r="BU51" i="23" s="1"/>
  <c r="BC31" i="23"/>
  <c r="BC51" i="23" s="1"/>
  <c r="BK31" i="23"/>
  <c r="BG36" i="23"/>
  <c r="AC41" i="23"/>
  <c r="CQ31" i="23"/>
  <c r="DK36" i="23"/>
  <c r="CM36" i="23"/>
  <c r="DE41" i="23"/>
  <c r="CG41" i="23"/>
  <c r="S41" i="23"/>
  <c r="AK36" i="23"/>
  <c r="CC41" i="23"/>
  <c r="CC36" i="23"/>
  <c r="CY41" i="23"/>
  <c r="CY31" i="23"/>
  <c r="BE31" i="23"/>
  <c r="CA41" i="23"/>
  <c r="AQ41" i="23"/>
  <c r="AM41" i="23"/>
  <c r="BS36" i="23"/>
  <c r="DM31" i="23"/>
  <c r="AS41" i="23"/>
  <c r="E41" i="23"/>
  <c r="CG36" i="23"/>
  <c r="U31" i="23"/>
  <c r="DU31" i="23"/>
  <c r="O36" i="23"/>
  <c r="CE36" i="23"/>
  <c r="CC31" i="23"/>
  <c r="CQ41" i="23"/>
  <c r="AG31" i="23"/>
  <c r="CI31" i="23"/>
  <c r="CI41" i="23"/>
  <c r="M86" i="23"/>
  <c r="M91" i="23"/>
  <c r="EU9" i="22"/>
  <c r="ET13" i="22"/>
  <c r="ET14" i="22"/>
  <c r="JN13" i="22"/>
  <c r="JN14" i="22"/>
  <c r="HN11" i="23"/>
  <c r="BG51" i="23" l="1"/>
  <c r="S46" i="23"/>
  <c r="AY51" i="23"/>
  <c r="M108" i="23"/>
  <c r="M114" i="23" s="1"/>
  <c r="DU51" i="23"/>
  <c r="BK51" i="23"/>
  <c r="O51" i="23"/>
  <c r="CC51" i="23"/>
  <c r="M51" i="23"/>
  <c r="E47" i="23"/>
  <c r="K51" i="23"/>
  <c r="DC51" i="23"/>
  <c r="CK51" i="23"/>
  <c r="CU51" i="23"/>
  <c r="CA51" i="23"/>
  <c r="G51" i="23"/>
  <c r="CM51" i="23"/>
  <c r="DE51" i="23"/>
  <c r="BS51" i="23"/>
  <c r="AA51" i="23"/>
  <c r="CG51" i="23"/>
  <c r="CO51" i="23"/>
  <c r="AS51" i="23"/>
  <c r="I51" i="23"/>
  <c r="AM51" i="23"/>
  <c r="DG51" i="23"/>
  <c r="AQ51" i="23"/>
  <c r="DO51" i="23"/>
  <c r="AE51" i="23"/>
  <c r="Y51" i="23"/>
  <c r="DQ51" i="23"/>
  <c r="DS51" i="23"/>
  <c r="BI51" i="23"/>
  <c r="DK51" i="23"/>
  <c r="DI51" i="23"/>
  <c r="CQ51" i="23"/>
  <c r="CI51" i="23"/>
  <c r="W51" i="23"/>
  <c r="BO51" i="23"/>
  <c r="AG51" i="23"/>
  <c r="CE51" i="23"/>
  <c r="AC51" i="23"/>
  <c r="BA51" i="23"/>
  <c r="AW51" i="23"/>
  <c r="BQ51" i="23"/>
  <c r="Q51" i="23"/>
  <c r="CS51" i="23"/>
  <c r="DM51" i="23"/>
  <c r="AK51" i="23"/>
  <c r="BW51" i="23"/>
  <c r="AO51" i="23"/>
  <c r="BE51" i="23"/>
  <c r="AI51" i="23"/>
  <c r="DA51" i="23"/>
  <c r="U51" i="23"/>
  <c r="S51" i="23"/>
  <c r="E46" i="23"/>
  <c r="E51" i="23"/>
  <c r="CY51" i="23"/>
  <c r="BY51" i="23"/>
  <c r="M97" i="23"/>
  <c r="M102" i="23" s="1"/>
  <c r="M107" i="23"/>
  <c r="EV9" i="22"/>
  <c r="EU13" i="22"/>
  <c r="EU14" i="22"/>
  <c r="JO13" i="22"/>
  <c r="JO14" i="22"/>
  <c r="HO11" i="23"/>
  <c r="M113" i="23" l="1"/>
  <c r="EW9" i="22"/>
  <c r="EV14" i="22"/>
  <c r="EV13" i="22"/>
  <c r="HP11" i="23"/>
  <c r="EX9" i="22" l="1"/>
  <c r="EW14" i="22"/>
  <c r="EW13" i="22"/>
  <c r="HQ11" i="23"/>
  <c r="EY9" i="22" l="1"/>
  <c r="EX14" i="22"/>
  <c r="EX13" i="22"/>
  <c r="HR11" i="23"/>
  <c r="EZ9" i="22" l="1"/>
  <c r="EY13" i="22"/>
  <c r="EY14" i="22"/>
  <c r="HS11" i="23"/>
  <c r="FA9" i="22" l="1"/>
  <c r="EZ13" i="22"/>
  <c r="EZ14" i="22"/>
  <c r="HT11" i="23"/>
  <c r="FA14" i="22" l="1"/>
  <c r="M57" i="22" s="1"/>
  <c r="FA13" i="22"/>
  <c r="M59" i="22" s="1"/>
  <c r="FB9" i="22"/>
  <c r="M60" i="22"/>
  <c r="HU11" i="23"/>
  <c r="M56" i="22" l="1"/>
  <c r="M69" i="22" s="1"/>
  <c r="FB14" i="22"/>
  <c r="FB13" i="22"/>
  <c r="FC9" i="22"/>
  <c r="M63" i="22"/>
  <c r="M66" i="22" s="1"/>
  <c r="M64" i="22"/>
  <c r="M70" i="22"/>
  <c r="HV11" i="23"/>
  <c r="AL23" i="19" l="1"/>
  <c r="FC14" i="22"/>
  <c r="FC13" i="22"/>
  <c r="M67" i="22"/>
  <c r="AL24" i="19" s="1"/>
  <c r="FD9" i="22"/>
  <c r="HW11" i="23"/>
  <c r="M74" i="22" l="1"/>
  <c r="M73" i="22"/>
  <c r="FD14" i="22"/>
  <c r="FD13" i="22"/>
  <c r="FE9" i="22"/>
  <c r="HX11" i="23"/>
  <c r="HX17" i="23" s="1"/>
  <c r="S86" i="23" l="1"/>
  <c r="S91" i="23"/>
  <c r="FE14" i="22"/>
  <c r="FE13" i="22"/>
  <c r="FF9" i="22"/>
  <c r="HY11" i="23"/>
  <c r="S97" i="23" l="1"/>
  <c r="S102" i="23" s="1"/>
  <c r="S107" i="23"/>
  <c r="FF14" i="22"/>
  <c r="FF13" i="22"/>
  <c r="FG9" i="22"/>
  <c r="HZ11" i="23"/>
  <c r="S113" i="23" l="1"/>
  <c r="FG14" i="22"/>
  <c r="FG13" i="22"/>
  <c r="FH9" i="22"/>
  <c r="IA11" i="23"/>
  <c r="FI9" i="22" l="1"/>
  <c r="FH14" i="22"/>
  <c r="FH13" i="22"/>
  <c r="IR14" i="22"/>
  <c r="IB11" i="23"/>
  <c r="FJ9" i="22" l="1"/>
  <c r="FI14" i="22"/>
  <c r="FI13" i="22"/>
  <c r="IS13" i="22"/>
  <c r="IC11" i="23"/>
  <c r="FK9" i="22" l="1"/>
  <c r="FJ14" i="22"/>
  <c r="FJ13" i="22"/>
  <c r="ID11" i="23"/>
  <c r="FL9" i="22" l="1"/>
  <c r="FK14" i="22"/>
  <c r="FK13" i="22"/>
  <c r="IE11" i="23"/>
  <c r="FM9" i="22" l="1"/>
  <c r="FL14" i="22"/>
  <c r="FL13" i="22"/>
  <c r="IF11" i="23"/>
  <c r="FN9" i="22" l="1"/>
  <c r="FM14" i="22"/>
  <c r="FM13" i="22"/>
  <c r="IG11" i="23"/>
  <c r="FO9" i="22" l="1"/>
  <c r="FN13" i="22"/>
  <c r="FN14" i="22"/>
  <c r="IH11" i="23"/>
  <c r="FP9" i="22" l="1"/>
  <c r="FO14" i="22"/>
  <c r="FO13" i="22"/>
  <c r="II11" i="23"/>
  <c r="FQ9" i="22" l="1"/>
  <c r="FP13" i="22"/>
  <c r="FP14" i="22"/>
  <c r="IJ11" i="23"/>
  <c r="FQ13" i="22" l="1"/>
  <c r="FQ14" i="22"/>
  <c r="FR9" i="22"/>
  <c r="IK11" i="23"/>
  <c r="FR14" i="22" l="1"/>
  <c r="FR13" i="22"/>
  <c r="FS9" i="22"/>
  <c r="IL11" i="23"/>
  <c r="FS14" i="22" l="1"/>
  <c r="FS13" i="22"/>
  <c r="FT9" i="22"/>
  <c r="IM11" i="23"/>
  <c r="FT14" i="22" l="1"/>
  <c r="FT13" i="22"/>
  <c r="FU9" i="22"/>
  <c r="IN11" i="23"/>
  <c r="FV9" i="22" l="1"/>
  <c r="FU14" i="22"/>
  <c r="FU13" i="22"/>
  <c r="IO11" i="23"/>
  <c r="IP11" i="23" s="1"/>
  <c r="IQ11" i="23" s="1"/>
  <c r="IR11" i="23" s="1"/>
  <c r="IS11" i="23" s="1"/>
  <c r="IT11" i="23" s="1"/>
  <c r="IU11" i="23" s="1"/>
  <c r="IV11" i="23" s="1"/>
  <c r="IW11" i="23" s="1"/>
  <c r="IX11" i="23" s="1"/>
  <c r="IY11" i="23" s="1"/>
  <c r="IZ11" i="23" s="1"/>
  <c r="JA11" i="23" s="1"/>
  <c r="JB11" i="23" s="1"/>
  <c r="JC11" i="23" s="1"/>
  <c r="JD11" i="23" s="1"/>
  <c r="JE11" i="23" s="1"/>
  <c r="JF11" i="23" s="1"/>
  <c r="JG11" i="23" s="1"/>
  <c r="JH11" i="23" s="1"/>
  <c r="JI11" i="23" s="1"/>
  <c r="JJ11" i="23" s="1"/>
  <c r="JK11" i="23" s="1"/>
  <c r="JL11" i="23" s="1"/>
  <c r="JM11" i="23" s="1"/>
  <c r="JN11" i="23" s="1"/>
  <c r="JO11" i="23" s="1"/>
  <c r="JP11" i="23" s="1"/>
  <c r="JQ11" i="23" s="1"/>
  <c r="JR11" i="23" s="1"/>
  <c r="JR18" i="23" s="1"/>
  <c r="U92" i="23" l="1"/>
  <c r="JS11" i="23"/>
  <c r="JS18" i="23" s="1"/>
  <c r="U87" i="23" s="1"/>
  <c r="U108" i="23" s="1"/>
  <c r="U114" i="23" s="1"/>
  <c r="JR17" i="23"/>
  <c r="FW9" i="22"/>
  <c r="FV13" i="22"/>
  <c r="FV14" i="22"/>
  <c r="JS17" i="23" l="1"/>
  <c r="U86" i="23" s="1"/>
  <c r="JT11" i="23"/>
  <c r="JT18" i="23" s="1"/>
  <c r="FX9" i="22"/>
  <c r="FW14" i="22"/>
  <c r="FW13" i="22"/>
  <c r="U91" i="23" l="1"/>
  <c r="U97" i="23" s="1"/>
  <c r="U102" i="23" s="1"/>
  <c r="JU11" i="23"/>
  <c r="JV11" i="23" s="1"/>
  <c r="JW11" i="23" s="1"/>
  <c r="JT17" i="23"/>
  <c r="FY9" i="22"/>
  <c r="FX14" i="22"/>
  <c r="FX13" i="22"/>
  <c r="U107" i="23" l="1"/>
  <c r="FZ9" i="22"/>
  <c r="FY13" i="22"/>
  <c r="FY14" i="22"/>
  <c r="JX11" i="23"/>
  <c r="U113" i="23" l="1"/>
  <c r="GA9" i="22"/>
  <c r="FZ14" i="22"/>
  <c r="FZ13" i="22"/>
  <c r="JY11" i="23"/>
  <c r="GB9" i="22" l="1"/>
  <c r="GA13" i="22"/>
  <c r="GA14" i="22"/>
  <c r="JZ11" i="23"/>
  <c r="GC9" i="22" l="1"/>
  <c r="GB13" i="22"/>
  <c r="GB14" i="22"/>
  <c r="KA11" i="23"/>
  <c r="GD9" i="22" l="1"/>
  <c r="GC14" i="22"/>
  <c r="GC13" i="22"/>
  <c r="KB11" i="23"/>
  <c r="GE9" i="22" l="1"/>
  <c r="GD13" i="22"/>
  <c r="GD14" i="22"/>
  <c r="KC11" i="23"/>
  <c r="GF9" i="22" l="1"/>
  <c r="GE13" i="22"/>
  <c r="GE14" i="22"/>
  <c r="KD11" i="23"/>
  <c r="GG9" i="22" l="1"/>
  <c r="GH9" i="22" s="1"/>
  <c r="GI9" i="22" s="1"/>
  <c r="GJ9" i="22" s="1"/>
  <c r="GK9" i="22" s="1"/>
  <c r="GL9" i="22" s="1"/>
  <c r="GM9" i="22" s="1"/>
  <c r="GN9" i="22" s="1"/>
  <c r="GO9" i="22" s="1"/>
  <c r="GP9" i="22" s="1"/>
  <c r="GQ9" i="22" s="1"/>
  <c r="GR9" i="22" s="1"/>
  <c r="GS9" i="22" s="1"/>
  <c r="GT9" i="22" s="1"/>
  <c r="GU9" i="22" s="1"/>
  <c r="GV9" i="22" s="1"/>
  <c r="GW9" i="22" s="1"/>
  <c r="GX9" i="22" s="1"/>
  <c r="GY9" i="22" s="1"/>
  <c r="GZ9" i="22" s="1"/>
  <c r="HA9" i="22" s="1"/>
  <c r="HB9" i="22" s="1"/>
  <c r="HC9" i="22" s="1"/>
  <c r="HD9" i="22" s="1"/>
  <c r="HE9" i="22" s="1"/>
  <c r="HF9" i="22" s="1"/>
  <c r="HG9" i="22" s="1"/>
  <c r="HH9" i="22" s="1"/>
  <c r="HI9" i="22" s="1"/>
  <c r="HJ9" i="22" s="1"/>
  <c r="HK9" i="22" s="1"/>
  <c r="HL9" i="22" s="1"/>
  <c r="HM9" i="22" s="1"/>
  <c r="HN9" i="22" s="1"/>
  <c r="HO9" i="22" s="1"/>
  <c r="HP9" i="22" s="1"/>
  <c r="HQ9" i="22" s="1"/>
  <c r="HR9" i="22" s="1"/>
  <c r="HS9" i="22" s="1"/>
  <c r="HT9" i="22" s="1"/>
  <c r="HU9" i="22" s="1"/>
  <c r="HV9" i="22" s="1"/>
  <c r="HW9" i="22" s="1"/>
  <c r="HX9" i="22" s="1"/>
  <c r="HY9" i="22" s="1"/>
  <c r="HZ9" i="22" s="1"/>
  <c r="IA9" i="22" s="1"/>
  <c r="IB9" i="22" s="1"/>
  <c r="IC9" i="22" s="1"/>
  <c r="ID9" i="22" s="1"/>
  <c r="IE9" i="22" s="1"/>
  <c r="IF9" i="22" s="1"/>
  <c r="IG9" i="22" s="1"/>
  <c r="IH9" i="22" s="1"/>
  <c r="II9" i="22" s="1"/>
  <c r="IJ9" i="22" s="1"/>
  <c r="IK9" i="22" s="1"/>
  <c r="IL9" i="22" s="1"/>
  <c r="IM9" i="22" s="1"/>
  <c r="IN9" i="22" s="1"/>
  <c r="IO9" i="22" s="1"/>
  <c r="IP9" i="22" s="1"/>
  <c r="IQ9" i="22" s="1"/>
  <c r="IR9" i="22" s="1"/>
  <c r="IS9" i="22" s="1"/>
  <c r="IT9" i="22" s="1"/>
  <c r="IU9" i="22" s="1"/>
  <c r="IV9" i="22" s="1"/>
  <c r="IW9" i="22" s="1"/>
  <c r="IX9" i="22" s="1"/>
  <c r="IY9" i="22" s="1"/>
  <c r="IZ9" i="22" s="1"/>
  <c r="JA9" i="22" s="1"/>
  <c r="JB9" i="22" s="1"/>
  <c r="JC9" i="22" s="1"/>
  <c r="JD9" i="22" s="1"/>
  <c r="JE9" i="22" s="1"/>
  <c r="JF9" i="22" s="1"/>
  <c r="JG9" i="22" s="1"/>
  <c r="JH9" i="22" s="1"/>
  <c r="JI9" i="22" s="1"/>
  <c r="JJ9" i="22" s="1"/>
  <c r="JK9" i="22" s="1"/>
  <c r="JL9" i="22" s="1"/>
  <c r="JM9" i="22" s="1"/>
  <c r="JN9" i="22" s="1"/>
  <c r="JO9" i="22" s="1"/>
  <c r="JP9" i="22" s="1"/>
  <c r="JQ9" i="22" s="1"/>
  <c r="JR9" i="22" s="1"/>
  <c r="JR14" i="22" s="1"/>
  <c r="GF13" i="22"/>
  <c r="GF14" i="22"/>
  <c r="KE11" i="23"/>
  <c r="JS9" i="22" l="1"/>
  <c r="JS14" i="22" s="1"/>
  <c r="U60" i="22" s="1"/>
  <c r="JR13" i="22"/>
  <c r="KV13" i="22"/>
  <c r="K22" i="22"/>
  <c r="CC28" i="22"/>
  <c r="BS25" i="22"/>
  <c r="Y22" i="22"/>
  <c r="DE28" i="22"/>
  <c r="CG25" i="22"/>
  <c r="CG22" i="22"/>
  <c r="DC22" i="22"/>
  <c r="DQ28" i="22"/>
  <c r="BM25" i="22"/>
  <c r="CU25" i="22"/>
  <c r="BW25" i="22"/>
  <c r="U28" i="22"/>
  <c r="BO28" i="22"/>
  <c r="CC22" i="22"/>
  <c r="U25" i="22"/>
  <c r="AW22" i="22"/>
  <c r="CE25" i="22"/>
  <c r="DS25" i="22"/>
  <c r="AK25" i="22"/>
  <c r="DU28" i="22"/>
  <c r="DI25" i="22"/>
  <c r="DA28" i="22"/>
  <c r="AU22" i="22"/>
  <c r="BG28" i="22"/>
  <c r="I25" i="22"/>
  <c r="BK22" i="22"/>
  <c r="Y25" i="22"/>
  <c r="E28" i="22"/>
  <c r="AK28" i="22"/>
  <c r="AS25" i="22"/>
  <c r="BI25" i="22"/>
  <c r="AG28" i="22"/>
  <c r="AQ28" i="22"/>
  <c r="AQ22" i="22"/>
  <c r="CO25" i="22"/>
  <c r="DM25" i="22"/>
  <c r="K25" i="22"/>
  <c r="AK22" i="22"/>
  <c r="BC28" i="22"/>
  <c r="G28" i="22"/>
  <c r="BO25" i="22"/>
  <c r="BE22" i="22"/>
  <c r="DI28" i="22"/>
  <c r="BU25" i="22"/>
  <c r="CS22" i="22"/>
  <c r="E25" i="22"/>
  <c r="W22" i="22"/>
  <c r="DM22" i="22"/>
  <c r="AI25" i="22"/>
  <c r="BY25" i="22"/>
  <c r="M25" i="22"/>
  <c r="CC25" i="22"/>
  <c r="O57" i="22"/>
  <c r="CQ25" i="22"/>
  <c r="BQ25" i="22"/>
  <c r="CG28" i="22"/>
  <c r="CM28" i="22"/>
  <c r="O60" i="22"/>
  <c r="AS28" i="22"/>
  <c r="O59" i="22"/>
  <c r="O56" i="22"/>
  <c r="KF11" i="23"/>
  <c r="CA22" i="22" l="1"/>
  <c r="S22" i="22"/>
  <c r="AY22" i="22"/>
  <c r="AY31" i="22" s="1"/>
  <c r="I28" i="22"/>
  <c r="CS25" i="22"/>
  <c r="BW28" i="22"/>
  <c r="M28" i="22"/>
  <c r="M34" i="22" s="1"/>
  <c r="AU28" i="22"/>
  <c r="Q25" i="22"/>
  <c r="DG28" i="22"/>
  <c r="G25" i="22"/>
  <c r="CW22" i="22"/>
  <c r="M22" i="22"/>
  <c r="BG22" i="22"/>
  <c r="CA25" i="22"/>
  <c r="CA31" i="22" s="1"/>
  <c r="O28" i="22"/>
  <c r="CY28" i="22"/>
  <c r="DQ25" i="22"/>
  <c r="CO28" i="22"/>
  <c r="Q28" i="22"/>
  <c r="AO25" i="22"/>
  <c r="Y28" i="22"/>
  <c r="Y34" i="22" s="1"/>
  <c r="CA28" i="22"/>
  <c r="CA34" i="22" s="1"/>
  <c r="AM25" i="22"/>
  <c r="DE25" i="22"/>
  <c r="CK25" i="22"/>
  <c r="CI25" i="22"/>
  <c r="AU25" i="22"/>
  <c r="CE28" i="22"/>
  <c r="CQ22" i="22"/>
  <c r="CQ34" i="22" s="1"/>
  <c r="CY25" i="22"/>
  <c r="CY31" i="22" s="1"/>
  <c r="AE22" i="22"/>
  <c r="AS22" i="22"/>
  <c r="BK28" i="22"/>
  <c r="BE28" i="22"/>
  <c r="BE34" i="22" s="1"/>
  <c r="BO22" i="22"/>
  <c r="BS28" i="22"/>
  <c r="CS28" i="22"/>
  <c r="DC25" i="22"/>
  <c r="DC31" i="22" s="1"/>
  <c r="DU25" i="22"/>
  <c r="AA22" i="22"/>
  <c r="DI22" i="22"/>
  <c r="BG25" i="22"/>
  <c r="BY28" i="22"/>
  <c r="DA25" i="22"/>
  <c r="BM28" i="22"/>
  <c r="AM22" i="22"/>
  <c r="AM34" i="22" s="1"/>
  <c r="DK25" i="22"/>
  <c r="BE25" i="22"/>
  <c r="CQ28" i="22"/>
  <c r="AY25" i="22"/>
  <c r="AO22" i="22"/>
  <c r="AC22" i="22"/>
  <c r="AA28" i="22"/>
  <c r="AA34" i="22" s="1"/>
  <c r="BC22" i="22"/>
  <c r="BC34" i="22" s="1"/>
  <c r="E22" i="22"/>
  <c r="CW25" i="22"/>
  <c r="DO25" i="22"/>
  <c r="AW28" i="22"/>
  <c r="DO28" i="22"/>
  <c r="CY22" i="22"/>
  <c r="K28" i="22"/>
  <c r="K34" i="22" s="1"/>
  <c r="W25" i="22"/>
  <c r="W31" i="22" s="1"/>
  <c r="CK22" i="22"/>
  <c r="BU28" i="22"/>
  <c r="AI22" i="22"/>
  <c r="AM28" i="22"/>
  <c r="AG25" i="22"/>
  <c r="AE28" i="22"/>
  <c r="DG25" i="22"/>
  <c r="AE25" i="22"/>
  <c r="AE31" i="22" s="1"/>
  <c r="AG22" i="22"/>
  <c r="BA28" i="22"/>
  <c r="CE22" i="22"/>
  <c r="BI28" i="22"/>
  <c r="BA25" i="22"/>
  <c r="I22" i="22"/>
  <c r="DS28" i="22"/>
  <c r="BI22" i="22"/>
  <c r="BI34" i="22" s="1"/>
  <c r="DQ22" i="22"/>
  <c r="CM25" i="22"/>
  <c r="S25" i="22"/>
  <c r="DC28" i="22"/>
  <c r="DC34" i="22" s="1"/>
  <c r="BM22" i="22"/>
  <c r="DO22" i="22"/>
  <c r="AY28" i="22"/>
  <c r="AY34" i="22" s="1"/>
  <c r="DK28" i="22"/>
  <c r="AQ25" i="22"/>
  <c r="AC28" i="22"/>
  <c r="O25" i="22"/>
  <c r="AI28" i="22"/>
  <c r="BQ28" i="22"/>
  <c r="AA25" i="22"/>
  <c r="BW22" i="22"/>
  <c r="BW34" i="22" s="1"/>
  <c r="DU22" i="22"/>
  <c r="DU31" i="22" s="1"/>
  <c r="W28" i="22"/>
  <c r="Q22" i="22"/>
  <c r="AW25" i="22"/>
  <c r="S28" i="22"/>
  <c r="BC25" i="22"/>
  <c r="CU28" i="22"/>
  <c r="BQ22" i="22"/>
  <c r="BQ31" i="22" s="1"/>
  <c r="BS22" i="22"/>
  <c r="BS31" i="22" s="1"/>
  <c r="CW28" i="22"/>
  <c r="CW34" i="22" s="1"/>
  <c r="CU22" i="22"/>
  <c r="CU34" i="22" s="1"/>
  <c r="BK25" i="22"/>
  <c r="BK31" i="22" s="1"/>
  <c r="DE22" i="22"/>
  <c r="DE34" i="22" s="1"/>
  <c r="G22" i="22"/>
  <c r="G34" i="22" s="1"/>
  <c r="CI28" i="22"/>
  <c r="DS22" i="22"/>
  <c r="DS31" i="22" s="1"/>
  <c r="U22" i="22"/>
  <c r="U34" i="22" s="1"/>
  <c r="CK28" i="22"/>
  <c r="CK34" i="22" s="1"/>
  <c r="AO28" i="22"/>
  <c r="AO34" i="22" s="1"/>
  <c r="CI22" i="22"/>
  <c r="DG22" i="22"/>
  <c r="DG34" i="22" s="1"/>
  <c r="DA22" i="22"/>
  <c r="DA31" i="22" s="1"/>
  <c r="AC25" i="22"/>
  <c r="AC31" i="22" s="1"/>
  <c r="CO22" i="22"/>
  <c r="CO31" i="22" s="1"/>
  <c r="BU22" i="22"/>
  <c r="BU31" i="22" s="1"/>
  <c r="O22" i="22"/>
  <c r="O34" i="22" s="1"/>
  <c r="BA22" i="22"/>
  <c r="BA31" i="22" s="1"/>
  <c r="DM28" i="22"/>
  <c r="DM34" i="22" s="1"/>
  <c r="CM22" i="22"/>
  <c r="CM31" i="22" s="1"/>
  <c r="BY22" i="22"/>
  <c r="BY34" i="22" s="1"/>
  <c r="DK22" i="22"/>
  <c r="DK31" i="22" s="1"/>
  <c r="U57" i="22"/>
  <c r="U70" i="22" s="1"/>
  <c r="U64" i="22"/>
  <c r="U67" i="22" s="1"/>
  <c r="JT9" i="22"/>
  <c r="JU9" i="22" s="1"/>
  <c r="JV9" i="22" s="1"/>
  <c r="JW9" i="22" s="1"/>
  <c r="JX9" i="22" s="1"/>
  <c r="JY9" i="22" s="1"/>
  <c r="JZ9" i="22" s="1"/>
  <c r="KA9" i="22" s="1"/>
  <c r="KB9" i="22" s="1"/>
  <c r="KC9" i="22" s="1"/>
  <c r="KD9" i="22" s="1"/>
  <c r="KE9" i="22" s="1"/>
  <c r="KF9" i="22" s="1"/>
  <c r="KG9" i="22" s="1"/>
  <c r="KH9" i="22" s="1"/>
  <c r="KI9" i="22" s="1"/>
  <c r="KJ9" i="22" s="1"/>
  <c r="KK9" i="22" s="1"/>
  <c r="KL9" i="22" s="1"/>
  <c r="KM9" i="22" s="1"/>
  <c r="KN9" i="22" s="1"/>
  <c r="KO9" i="22" s="1"/>
  <c r="KP9" i="22" s="1"/>
  <c r="KQ9" i="22" s="1"/>
  <c r="KR9" i="22" s="1"/>
  <c r="KS9" i="22" s="1"/>
  <c r="KT9" i="22" s="1"/>
  <c r="KU9" i="22" s="1"/>
  <c r="KV9" i="22" s="1"/>
  <c r="KW9" i="22" s="1"/>
  <c r="KX9" i="22" s="1"/>
  <c r="JS13" i="22"/>
  <c r="U59" i="22" s="1"/>
  <c r="KF17" i="23"/>
  <c r="KF18" i="23"/>
  <c r="KW13" i="22"/>
  <c r="O63" i="22"/>
  <c r="O66" i="22" s="1"/>
  <c r="AL27" i="19" s="1"/>
  <c r="O69" i="22"/>
  <c r="O64" i="22"/>
  <c r="O67" i="22" s="1"/>
  <c r="AL28" i="19" s="1"/>
  <c r="O70" i="22"/>
  <c r="M31" i="22"/>
  <c r="AU34" i="22"/>
  <c r="AA31" i="22"/>
  <c r="Q34" i="22"/>
  <c r="BG31" i="22"/>
  <c r="Y31" i="22"/>
  <c r="CQ31" i="22"/>
  <c r="I31" i="22"/>
  <c r="I34" i="22"/>
  <c r="BM34" i="22"/>
  <c r="BM31" i="22"/>
  <c r="DO31" i="22"/>
  <c r="DO34" i="22"/>
  <c r="AK34" i="22"/>
  <c r="AK31" i="22"/>
  <c r="DM31" i="22"/>
  <c r="CG34" i="22"/>
  <c r="CG31" i="22"/>
  <c r="K31" i="22"/>
  <c r="CK31" i="22"/>
  <c r="AU31" i="22"/>
  <c r="Q31" i="22"/>
  <c r="CE31" i="22"/>
  <c r="CE34" i="22"/>
  <c r="BC31" i="22"/>
  <c r="AQ31" i="22"/>
  <c r="AQ34" i="22"/>
  <c r="AO31" i="22"/>
  <c r="W34" i="22"/>
  <c r="S31" i="22"/>
  <c r="S34" i="22"/>
  <c r="AG31" i="22"/>
  <c r="AG34" i="22"/>
  <c r="AS34" i="22"/>
  <c r="AS31" i="22"/>
  <c r="AI31" i="22"/>
  <c r="AI34" i="22"/>
  <c r="BK34" i="22"/>
  <c r="CC31" i="22"/>
  <c r="CC34" i="22"/>
  <c r="AE34" i="22"/>
  <c r="BO34" i="22"/>
  <c r="BO31" i="22"/>
  <c r="AW34" i="22"/>
  <c r="AW31" i="22"/>
  <c r="CS34" i="22"/>
  <c r="CS31" i="22"/>
  <c r="BW31" i="22"/>
  <c r="AC34" i="22"/>
  <c r="DQ31" i="22"/>
  <c r="DQ34" i="22"/>
  <c r="CW31" i="22"/>
  <c r="DI34" i="22"/>
  <c r="DI31" i="22"/>
  <c r="BE31" i="22"/>
  <c r="E34" i="22"/>
  <c r="E31" i="22"/>
  <c r="CY34" i="22"/>
  <c r="BG34" i="22"/>
  <c r="KG11" i="23"/>
  <c r="BI31" i="22" l="1"/>
  <c r="AM31" i="22"/>
  <c r="DU34" i="22"/>
  <c r="CI34" i="22"/>
  <c r="DE31" i="22"/>
  <c r="BS34" i="22"/>
  <c r="G31" i="22"/>
  <c r="BQ34" i="22"/>
  <c r="DS34" i="22"/>
  <c r="DA34" i="22"/>
  <c r="CI31" i="22"/>
  <c r="CU31" i="22"/>
  <c r="U31" i="22"/>
  <c r="DG31" i="22"/>
  <c r="CM34" i="22"/>
  <c r="BU34" i="22"/>
  <c r="CO34" i="22"/>
  <c r="BA34" i="22"/>
  <c r="O31" i="22"/>
  <c r="DK34" i="22"/>
  <c r="BY31" i="22"/>
  <c r="U56" i="22"/>
  <c r="U69" i="22" s="1"/>
  <c r="U74" i="22"/>
  <c r="U63" i="22"/>
  <c r="U66" i="22" s="1"/>
  <c r="KG17" i="23"/>
  <c r="KG18" i="23"/>
  <c r="KY9" i="22"/>
  <c r="KX13" i="22"/>
  <c r="W56" i="22"/>
  <c r="W59" i="22"/>
  <c r="O73" i="22"/>
  <c r="O74" i="22"/>
  <c r="KH11" i="23"/>
  <c r="DX31" i="22" l="1"/>
  <c r="DX34" i="22"/>
  <c r="AF74" i="22"/>
  <c r="U73" i="22"/>
  <c r="KH17" i="23"/>
  <c r="KH18" i="23"/>
  <c r="W92" i="23" s="1"/>
  <c r="W91" i="23"/>
  <c r="E34" i="23"/>
  <c r="KZ9" i="22"/>
  <c r="KY13" i="22"/>
  <c r="W69" i="22"/>
  <c r="W63" i="22"/>
  <c r="W66" i="22" s="1"/>
  <c r="W73" i="22" s="1"/>
  <c r="KI11" i="23"/>
  <c r="E29" i="23" l="1"/>
  <c r="E44" i="23" s="1"/>
  <c r="AI34" i="23"/>
  <c r="S34" i="23"/>
  <c r="W86" i="23"/>
  <c r="BO40" i="23"/>
  <c r="DE40" i="23"/>
  <c r="BW40" i="23"/>
  <c r="U40" i="23"/>
  <c r="CY35" i="23"/>
  <c r="CA35" i="23"/>
  <c r="DC35" i="23"/>
  <c r="M35" i="23"/>
  <c r="U30" i="23"/>
  <c r="DO30" i="23"/>
  <c r="CW30" i="23"/>
  <c r="CA40" i="23"/>
  <c r="DM40" i="23"/>
  <c r="BK40" i="23"/>
  <c r="DQ40" i="23"/>
  <c r="AM35" i="23"/>
  <c r="CU35" i="23"/>
  <c r="CM35" i="23"/>
  <c r="Q35" i="23"/>
  <c r="CS30" i="23"/>
  <c r="CU30" i="23"/>
  <c r="K30" i="23"/>
  <c r="DQ30" i="23"/>
  <c r="CC40" i="23"/>
  <c r="CW40" i="23"/>
  <c r="CY40" i="23"/>
  <c r="AQ40" i="23"/>
  <c r="AE35" i="23"/>
  <c r="BO35" i="23"/>
  <c r="BG35" i="23"/>
  <c r="W35" i="23"/>
  <c r="BG30" i="23"/>
  <c r="AM30" i="23"/>
  <c r="BQ30" i="23"/>
  <c r="E30" i="23"/>
  <c r="AW40" i="23"/>
  <c r="M40" i="23"/>
  <c r="DS40" i="23"/>
  <c r="BC40" i="23"/>
  <c r="CE35" i="23"/>
  <c r="CW35" i="23"/>
  <c r="BE35" i="23"/>
  <c r="I30" i="23"/>
  <c r="AW30" i="23"/>
  <c r="E40" i="23"/>
  <c r="CI40" i="23"/>
  <c r="DG40" i="23"/>
  <c r="AO40" i="23"/>
  <c r="AS35" i="23"/>
  <c r="DK35" i="23"/>
  <c r="DM35" i="23"/>
  <c r="BM30" i="23"/>
  <c r="BO30" i="23"/>
  <c r="AE30" i="23"/>
  <c r="DG30" i="23"/>
  <c r="CU40" i="23"/>
  <c r="DC40" i="23"/>
  <c r="DA40" i="23"/>
  <c r="CE40" i="23"/>
  <c r="Y35" i="23"/>
  <c r="G35" i="23"/>
  <c r="BW35" i="23"/>
  <c r="BI35" i="23"/>
  <c r="AG30" i="23"/>
  <c r="O30" i="23"/>
  <c r="DE30" i="23"/>
  <c r="DE50" i="23" s="1"/>
  <c r="BU30" i="23"/>
  <c r="CM40" i="23"/>
  <c r="BE40" i="23"/>
  <c r="BM40" i="23"/>
  <c r="DI40" i="23"/>
  <c r="CI35" i="23"/>
  <c r="DE35" i="23"/>
  <c r="BU35" i="23"/>
  <c r="CO35" i="23"/>
  <c r="Y30" i="23"/>
  <c r="W30" i="23"/>
  <c r="AU30" i="23"/>
  <c r="G30" i="23"/>
  <c r="DO40" i="23"/>
  <c r="BI40" i="23"/>
  <c r="CK40" i="23"/>
  <c r="AM40" i="23"/>
  <c r="BY35" i="23"/>
  <c r="K35" i="23"/>
  <c r="AA35" i="23"/>
  <c r="M30" i="23"/>
  <c r="W87" i="23"/>
  <c r="W108" i="23" s="1"/>
  <c r="W114" i="23" s="1"/>
  <c r="DK40" i="23"/>
  <c r="W40" i="23"/>
  <c r="CQ40" i="23"/>
  <c r="AO35" i="23"/>
  <c r="S35" i="23"/>
  <c r="CK35" i="23"/>
  <c r="CQ35" i="23"/>
  <c r="CG30" i="23"/>
  <c r="Q30" i="23"/>
  <c r="CI30" i="23"/>
  <c r="AK30" i="23"/>
  <c r="S40" i="23"/>
  <c r="CG40" i="23"/>
  <c r="AK40" i="23"/>
  <c r="Y40" i="23"/>
  <c r="E35" i="23"/>
  <c r="DS35" i="23"/>
  <c r="CG35" i="23"/>
  <c r="AI30" i="23"/>
  <c r="BY30" i="23"/>
  <c r="CE30" i="23"/>
  <c r="DA30" i="23"/>
  <c r="BK30" i="23"/>
  <c r="BK50" i="23" s="1"/>
  <c r="AC40" i="23"/>
  <c r="O40" i="23"/>
  <c r="BS40" i="23"/>
  <c r="K40" i="23"/>
  <c r="BA35" i="23"/>
  <c r="AK35" i="23"/>
  <c r="DA35" i="23"/>
  <c r="CK30" i="23"/>
  <c r="BS30" i="23"/>
  <c r="DC30" i="23"/>
  <c r="DC50" i="23" s="1"/>
  <c r="CM30" i="23"/>
  <c r="AY30" i="23"/>
  <c r="BA40" i="23"/>
  <c r="AE40" i="23"/>
  <c r="Q40" i="23"/>
  <c r="DU35" i="23"/>
  <c r="AY35" i="23"/>
  <c r="CC35" i="23"/>
  <c r="BS35" i="23"/>
  <c r="S30" i="23"/>
  <c r="AC30" i="23"/>
  <c r="AC50" i="23" s="1"/>
  <c r="DK30" i="23"/>
  <c r="BA30" i="23"/>
  <c r="CO30" i="23"/>
  <c r="AW35" i="23"/>
  <c r="AA40" i="23"/>
  <c r="BY40" i="23"/>
  <c r="BU40" i="23"/>
  <c r="AS40" i="23"/>
  <c r="CS35" i="23"/>
  <c r="DO35" i="23"/>
  <c r="BC35" i="23"/>
  <c r="AU35" i="23"/>
  <c r="DM30" i="23"/>
  <c r="DI30" i="23"/>
  <c r="CQ30" i="23"/>
  <c r="CQ50" i="23" s="1"/>
  <c r="CC30" i="23"/>
  <c r="AG40" i="23"/>
  <c r="CS40" i="23"/>
  <c r="AY40" i="23"/>
  <c r="O35" i="23"/>
  <c r="AI35" i="23"/>
  <c r="AQ35" i="23"/>
  <c r="I35" i="23"/>
  <c r="BE30" i="23"/>
  <c r="BC30" i="23"/>
  <c r="AQ30" i="23"/>
  <c r="BI30" i="23"/>
  <c r="AU40" i="23"/>
  <c r="G40" i="23"/>
  <c r="BQ40" i="23"/>
  <c r="AI40" i="23"/>
  <c r="DI35" i="23"/>
  <c r="BQ35" i="23"/>
  <c r="U35" i="23"/>
  <c r="AC35" i="23"/>
  <c r="AA30" i="23"/>
  <c r="CY30" i="23"/>
  <c r="CA30" i="23"/>
  <c r="AO30" i="23"/>
  <c r="DU40" i="23"/>
  <c r="CO40" i="23"/>
  <c r="BG40" i="23"/>
  <c r="I40" i="23"/>
  <c r="DQ35" i="23"/>
  <c r="AG35" i="23"/>
  <c r="DG35" i="23"/>
  <c r="BM35" i="23"/>
  <c r="DU30" i="23"/>
  <c r="AS30" i="23"/>
  <c r="BK35" i="23"/>
  <c r="DS30" i="23"/>
  <c r="BW30" i="23"/>
  <c r="W97" i="23"/>
  <c r="W102" i="23" s="1"/>
  <c r="W107" i="23"/>
  <c r="LA9" i="22"/>
  <c r="KZ13" i="22"/>
  <c r="KJ11" i="23"/>
  <c r="DA50" i="23" l="1"/>
  <c r="DK50" i="23"/>
  <c r="BO50" i="23"/>
  <c r="U50" i="23"/>
  <c r="AW50" i="23"/>
  <c r="DU50" i="23"/>
  <c r="BW50" i="23"/>
  <c r="BE50" i="23"/>
  <c r="DQ50" i="23"/>
  <c r="DG50" i="23"/>
  <c r="DS50" i="23"/>
  <c r="CI50" i="23"/>
  <c r="CC50" i="23"/>
  <c r="BI50" i="23"/>
  <c r="DM50" i="23"/>
  <c r="M50" i="23"/>
  <c r="CA50" i="23"/>
  <c r="CY50" i="23"/>
  <c r="AO50" i="23"/>
  <c r="CK50" i="23"/>
  <c r="S50" i="23"/>
  <c r="AQ50" i="23"/>
  <c r="AK50" i="23"/>
  <c r="AA50" i="23"/>
  <c r="DI50" i="23"/>
  <c r="BC50" i="23"/>
  <c r="CE50" i="23"/>
  <c r="BS50" i="23"/>
  <c r="BA50" i="23"/>
  <c r="CM50" i="23"/>
  <c r="AS50" i="23"/>
  <c r="Q50" i="23"/>
  <c r="W50" i="23"/>
  <c r="CO50" i="23"/>
  <c r="AY50" i="23"/>
  <c r="AI50" i="23"/>
  <c r="G50" i="23"/>
  <c r="BU50" i="23"/>
  <c r="I50" i="23"/>
  <c r="E50" i="23"/>
  <c r="E45" i="23"/>
  <c r="CW50" i="23"/>
  <c r="AU50" i="23"/>
  <c r="AE50" i="23"/>
  <c r="BQ50" i="23"/>
  <c r="K50" i="23"/>
  <c r="DO50" i="23"/>
  <c r="O50" i="23"/>
  <c r="AM50" i="23"/>
  <c r="CU50" i="23"/>
  <c r="BY50" i="23"/>
  <c r="CG50" i="23"/>
  <c r="Y50" i="23"/>
  <c r="AG50" i="23"/>
  <c r="BM50" i="23"/>
  <c r="BG50" i="23"/>
  <c r="CS50" i="23"/>
  <c r="W113" i="23"/>
  <c r="AF113" i="23" s="1"/>
  <c r="LB9" i="22"/>
  <c r="LA13" i="22"/>
  <c r="KK11" i="23"/>
  <c r="LC9" i="22" l="1"/>
  <c r="LB13" i="22"/>
  <c r="KL11" i="23"/>
  <c r="LD9" i="22" l="1"/>
  <c r="LD13" i="22" s="1"/>
  <c r="LC13" i="22"/>
  <c r="K27" i="22" s="1"/>
  <c r="BC24" i="22"/>
  <c r="AM27" i="22"/>
  <c r="BK21" i="22"/>
  <c r="BW27" i="22"/>
  <c r="CQ27" i="22"/>
  <c r="BY24" i="22"/>
  <c r="CO21" i="22"/>
  <c r="DC27" i="22"/>
  <c r="BE27" i="22"/>
  <c r="CY27" i="22"/>
  <c r="AS21" i="22"/>
  <c r="CK27" i="22"/>
  <c r="DM24" i="22"/>
  <c r="KM11" i="23"/>
  <c r="BS24" i="22" l="1"/>
  <c r="DG27" i="22"/>
  <c r="AA21" i="22"/>
  <c r="CE24" i="22"/>
  <c r="DS27" i="22"/>
  <c r="U24" i="22"/>
  <c r="DK24" i="22"/>
  <c r="BS21" i="22"/>
  <c r="BS30" i="22" s="1"/>
  <c r="DM21" i="22"/>
  <c r="DE24" i="22"/>
  <c r="BG24" i="22"/>
  <c r="AQ24" i="22"/>
  <c r="AG27" i="22"/>
  <c r="BE24" i="22"/>
  <c r="AQ21" i="22"/>
  <c r="BW21" i="22"/>
  <c r="BW33" i="22" s="1"/>
  <c r="O27" i="22"/>
  <c r="BI21" i="22"/>
  <c r="BS27" i="22"/>
  <c r="K24" i="22"/>
  <c r="Y27" i="22"/>
  <c r="BC21" i="22"/>
  <c r="BU27" i="22"/>
  <c r="BO27" i="22"/>
  <c r="Y59" i="22"/>
  <c r="CO27" i="22"/>
  <c r="AI21" i="22"/>
  <c r="AI33" i="22" s="1"/>
  <c r="DQ27" i="22"/>
  <c r="BI27" i="22"/>
  <c r="CA27" i="22"/>
  <c r="DC24" i="22"/>
  <c r="BW24" i="22"/>
  <c r="W27" i="22"/>
  <c r="CS24" i="22"/>
  <c r="BO21" i="22"/>
  <c r="BO33" i="22" s="1"/>
  <c r="BA27" i="22"/>
  <c r="AY27" i="22"/>
  <c r="AY24" i="22"/>
  <c r="AE21" i="22"/>
  <c r="DK27" i="22"/>
  <c r="CE21" i="22"/>
  <c r="BM24" i="22"/>
  <c r="BM30" i="22" s="1"/>
  <c r="CQ21" i="22"/>
  <c r="CQ30" i="22" s="1"/>
  <c r="CW24" i="22"/>
  <c r="BY21" i="22"/>
  <c r="Y24" i="22"/>
  <c r="DI21" i="22"/>
  <c r="BQ27" i="22"/>
  <c r="BQ33" i="22" s="1"/>
  <c r="CE27" i="22"/>
  <c r="CA24" i="22"/>
  <c r="CA30" i="22" s="1"/>
  <c r="CK21" i="22"/>
  <c r="CK33" i="22" s="1"/>
  <c r="DS24" i="22"/>
  <c r="Q24" i="22"/>
  <c r="AE27" i="22"/>
  <c r="CW21" i="22"/>
  <c r="BY27" i="22"/>
  <c r="BY33" i="22" s="1"/>
  <c r="CA21" i="22"/>
  <c r="AI27" i="22"/>
  <c r="BI24" i="22"/>
  <c r="DU21" i="22"/>
  <c r="G21" i="22"/>
  <c r="M21" i="22"/>
  <c r="BQ21" i="22"/>
  <c r="DA27" i="22"/>
  <c r="E27" i="22"/>
  <c r="AO21" i="22"/>
  <c r="AS24" i="22"/>
  <c r="AS30" i="22" s="1"/>
  <c r="O21" i="22"/>
  <c r="CQ24" i="22"/>
  <c r="BM21" i="22"/>
  <c r="AO27" i="22"/>
  <c r="DG21" i="22"/>
  <c r="DG33" i="22" s="1"/>
  <c r="CM24" i="22"/>
  <c r="AK24" i="22"/>
  <c r="DA21" i="22"/>
  <c r="DA33" i="22" s="1"/>
  <c r="DA24" i="22"/>
  <c r="CI21" i="22"/>
  <c r="BC27" i="22"/>
  <c r="AC27" i="22"/>
  <c r="CI24" i="22"/>
  <c r="CI30" i="22" s="1"/>
  <c r="BG27" i="22"/>
  <c r="DI27" i="22"/>
  <c r="DI33" i="22" s="1"/>
  <c r="AQ27" i="22"/>
  <c r="AQ33" i="22" s="1"/>
  <c r="E21" i="22"/>
  <c r="DG24" i="22"/>
  <c r="BK24" i="22"/>
  <c r="DC21" i="22"/>
  <c r="DC33" i="22" s="1"/>
  <c r="DO21" i="22"/>
  <c r="CS27" i="22"/>
  <c r="DI24" i="22"/>
  <c r="DI30" i="22" s="1"/>
  <c r="Y56" i="22"/>
  <c r="AK27" i="22"/>
  <c r="AA27" i="22"/>
  <c r="AG24" i="22"/>
  <c r="AK21" i="22"/>
  <c r="CM27" i="22"/>
  <c r="O24" i="22"/>
  <c r="O30" i="22" s="1"/>
  <c r="E33" i="22"/>
  <c r="AO33" i="22"/>
  <c r="U27" i="22"/>
  <c r="AM21" i="22"/>
  <c r="BM27" i="22"/>
  <c r="AU27" i="22"/>
  <c r="CM21" i="22"/>
  <c r="S27" i="22"/>
  <c r="AA24" i="22"/>
  <c r="AA30" i="22" s="1"/>
  <c r="AW21" i="22"/>
  <c r="E24" i="22"/>
  <c r="E30" i="22" s="1"/>
  <c r="DE27" i="22"/>
  <c r="AU21" i="22"/>
  <c r="BU24" i="22"/>
  <c r="AE24" i="22"/>
  <c r="AE30" i="22" s="1"/>
  <c r="CW27" i="22"/>
  <c r="CW33" i="22" s="1"/>
  <c r="I21" i="22"/>
  <c r="CK24" i="22"/>
  <c r="CU24" i="22"/>
  <c r="AM24" i="22"/>
  <c r="CG21" i="22"/>
  <c r="S24" i="22"/>
  <c r="DK21" i="22"/>
  <c r="DK30" i="22" s="1"/>
  <c r="W21" i="22"/>
  <c r="W33" i="22" s="1"/>
  <c r="K21" i="22"/>
  <c r="K33" i="22" s="1"/>
  <c r="BU21" i="22"/>
  <c r="BG21" i="22"/>
  <c r="CS21" i="22"/>
  <c r="Y21" i="22"/>
  <c r="Y30" i="22" s="1"/>
  <c r="G27" i="22"/>
  <c r="G33" i="22" s="1"/>
  <c r="BQ24" i="22"/>
  <c r="BQ30" i="22" s="1"/>
  <c r="U21" i="22"/>
  <c r="AC24" i="22"/>
  <c r="AI24" i="22"/>
  <c r="AO24" i="22"/>
  <c r="CC27" i="22"/>
  <c r="DS21" i="22"/>
  <c r="DS30" i="22" s="1"/>
  <c r="DO24" i="22"/>
  <c r="DO30" i="22" s="1"/>
  <c r="CY21" i="22"/>
  <c r="BO24" i="22"/>
  <c r="Q27" i="22"/>
  <c r="CG27" i="22"/>
  <c r="G24" i="22"/>
  <c r="G30" i="22" s="1"/>
  <c r="DU27" i="22"/>
  <c r="DU33" i="22" s="1"/>
  <c r="BK27" i="22"/>
  <c r="BK33" i="22" s="1"/>
  <c r="CY24" i="22"/>
  <c r="CI27" i="22"/>
  <c r="CI33" i="22" s="1"/>
  <c r="CC24" i="22"/>
  <c r="BA21" i="22"/>
  <c r="BA33" i="22" s="1"/>
  <c r="AU24" i="22"/>
  <c r="DE21" i="22"/>
  <c r="AY21" i="22"/>
  <c r="AY30" i="22" s="1"/>
  <c r="DO27" i="22"/>
  <c r="S21" i="22"/>
  <c r="BE21" i="22"/>
  <c r="BE33" i="22" s="1"/>
  <c r="DQ21" i="22"/>
  <c r="M27" i="22"/>
  <c r="M33" i="22" s="1"/>
  <c r="DQ24" i="22"/>
  <c r="BA24" i="22"/>
  <c r="W24" i="22"/>
  <c r="AW24" i="22"/>
  <c r="CC21" i="22"/>
  <c r="DU24" i="22"/>
  <c r="DU30" i="22" s="1"/>
  <c r="DM27" i="22"/>
  <c r="DM33" i="22" s="1"/>
  <c r="CG24" i="22"/>
  <c r="I24" i="22"/>
  <c r="AG21" i="22"/>
  <c r="AG33" i="22" s="1"/>
  <c r="AW27" i="22"/>
  <c r="I27" i="22"/>
  <c r="M24" i="22"/>
  <c r="M30" i="22" s="1"/>
  <c r="AS27" i="22"/>
  <c r="AS33" i="22" s="1"/>
  <c r="CU21" i="22"/>
  <c r="CO24" i="22"/>
  <c r="CO30" i="22" s="1"/>
  <c r="AC21" i="22"/>
  <c r="CU27" i="22"/>
  <c r="Q21" i="22"/>
  <c r="LE9" i="22"/>
  <c r="BW30" i="22"/>
  <c r="O33" i="22"/>
  <c r="CQ33" i="22"/>
  <c r="BY30" i="22"/>
  <c r="CW30" i="22"/>
  <c r="CE30" i="22"/>
  <c r="CE33" i="22"/>
  <c r="AQ30" i="22"/>
  <c r="AE33" i="22"/>
  <c r="BI33" i="22"/>
  <c r="BI30" i="22"/>
  <c r="CA33" i="22"/>
  <c r="Y69" i="22"/>
  <c r="Y63" i="22"/>
  <c r="DM30" i="22"/>
  <c r="BC30" i="22"/>
  <c r="BC33" i="22"/>
  <c r="CO33" i="22"/>
  <c r="BK30" i="22"/>
  <c r="KN11" i="23"/>
  <c r="DA30" i="22" l="1"/>
  <c r="BM33" i="22"/>
  <c r="BO30" i="22"/>
  <c r="BS33" i="22"/>
  <c r="AO30" i="22"/>
  <c r="BG30" i="22"/>
  <c r="AA33" i="22"/>
  <c r="DG30" i="22"/>
  <c r="AI30" i="22"/>
  <c r="CK30" i="22"/>
  <c r="AK33" i="22"/>
  <c r="DC30" i="22"/>
  <c r="CM33" i="22"/>
  <c r="CS33" i="22"/>
  <c r="AK30" i="22"/>
  <c r="DO33" i="22"/>
  <c r="BU30" i="22"/>
  <c r="BU33" i="22"/>
  <c r="DK33" i="22"/>
  <c r="CM30" i="22"/>
  <c r="U33" i="22"/>
  <c r="DE33" i="22"/>
  <c r="U30" i="22"/>
  <c r="AY33" i="22"/>
  <c r="Q33" i="22"/>
  <c r="DS33" i="22"/>
  <c r="AC30" i="22"/>
  <c r="Q30" i="22"/>
  <c r="AG30" i="22"/>
  <c r="DQ30" i="22"/>
  <c r="CY30" i="22"/>
  <c r="CU33" i="22"/>
  <c r="CU30" i="22"/>
  <c r="W30" i="22"/>
  <c r="AM30" i="22"/>
  <c r="BG33" i="22"/>
  <c r="CY33" i="22"/>
  <c r="Y33" i="22"/>
  <c r="DQ33" i="22"/>
  <c r="CS30" i="22"/>
  <c r="DE30" i="22"/>
  <c r="CC30" i="22"/>
  <c r="CC33" i="22"/>
  <c r="S30" i="22"/>
  <c r="S33" i="22"/>
  <c r="AW30" i="22"/>
  <c r="AW33" i="22"/>
  <c r="AC33" i="22"/>
  <c r="BE30" i="22"/>
  <c r="LF9" i="22"/>
  <c r="BA30" i="22"/>
  <c r="CG33" i="22"/>
  <c r="CG30" i="22"/>
  <c r="I33" i="22"/>
  <c r="I30" i="22"/>
  <c r="AU30" i="22"/>
  <c r="AU33" i="22"/>
  <c r="AM33" i="22"/>
  <c r="K30" i="22"/>
  <c r="Y66" i="22"/>
  <c r="KO11" i="23"/>
  <c r="DX30" i="22" l="1"/>
  <c r="DX33" i="22"/>
  <c r="LG9" i="22"/>
  <c r="Y73" i="22"/>
  <c r="AF73" i="22" s="1"/>
  <c r="KP11" i="23"/>
  <c r="LH9" i="22" l="1"/>
  <c r="KQ11" i="23"/>
  <c r="LI9" i="22" l="1"/>
  <c r="KR11" i="23"/>
  <c r="LJ9" i="22" l="1"/>
  <c r="KS11" i="23"/>
  <c r="LK9" i="22" l="1"/>
  <c r="KT11" i="23"/>
  <c r="LL9" i="22" l="1"/>
  <c r="KU11" i="23"/>
  <c r="LM9" i="22" l="1"/>
  <c r="KV11" i="23"/>
  <c r="LN9" i="22" l="1"/>
  <c r="LO9" i="22" s="1"/>
  <c r="LP9" i="22" s="1"/>
  <c r="LQ9" i="22" s="1"/>
  <c r="LR9" i="22" s="1"/>
  <c r="LS9" i="22" s="1"/>
  <c r="LT9" i="22" s="1"/>
  <c r="LU9" i="22" s="1"/>
  <c r="LV9" i="22" s="1"/>
  <c r="LW9" i="22" s="1"/>
  <c r="LX9" i="22" s="1"/>
  <c r="LY9" i="22" s="1"/>
  <c r="LZ9" i="22" s="1"/>
  <c r="MA9" i="22" s="1"/>
  <c r="MB9" i="22" s="1"/>
  <c r="MC9" i="22" s="1"/>
  <c r="MD9" i="22" s="1"/>
  <c r="ME9" i="22" s="1"/>
  <c r="MF9" i="22" s="1"/>
  <c r="MG9" i="22" s="1"/>
  <c r="MH9" i="22" s="1"/>
  <c r="MI9" i="22" s="1"/>
  <c r="MJ9" i="22" s="1"/>
  <c r="MK9" i="22" s="1"/>
  <c r="ML9" i="22" s="1"/>
  <c r="MM9" i="22" s="1"/>
  <c r="MN9" i="22" s="1"/>
  <c r="MO9" i="22" s="1"/>
  <c r="MP9" i="22" s="1"/>
  <c r="MQ9" i="22" s="1"/>
  <c r="MR9" i="22" s="1"/>
  <c r="MS9" i="22" s="1"/>
  <c r="MT9" i="22" s="1"/>
  <c r="MU9" i="22" s="1"/>
  <c r="MV9" i="22" s="1"/>
  <c r="MW9" i="22" s="1"/>
  <c r="MX9" i="22" s="1"/>
  <c r="MY9" i="22" s="1"/>
  <c r="MZ9" i="22" s="1"/>
  <c r="NA9" i="22" s="1"/>
  <c r="NB9" i="22" s="1"/>
  <c r="NC9" i="22" s="1"/>
  <c r="ND9" i="22" s="1"/>
  <c r="NE9" i="22" s="1"/>
  <c r="NF9" i="22" s="1"/>
  <c r="NG9" i="22" s="1"/>
  <c r="NH9" i="22" s="1"/>
  <c r="NI9" i="22" s="1"/>
  <c r="NJ9" i="22" s="1"/>
  <c r="NK9" i="22" s="1"/>
  <c r="NL9" i="22" s="1"/>
  <c r="NM9" i="22" s="1"/>
  <c r="NN9" i="22" s="1"/>
  <c r="NO9" i="22" s="1"/>
  <c r="NP9" i="22" s="1"/>
  <c r="NQ9" i="22" s="1"/>
  <c r="NR9" i="22" s="1"/>
  <c r="NS9" i="22" s="1"/>
  <c r="NT9" i="22" s="1"/>
  <c r="NU9" i="22" s="1"/>
  <c r="NV9" i="22" s="1"/>
  <c r="NW9" i="22" s="1"/>
  <c r="NX9" i="22" s="1"/>
  <c r="NY9" i="22" s="1"/>
  <c r="NZ9" i="22" s="1"/>
  <c r="OA9" i="22" s="1"/>
  <c r="OB9" i="22" s="1"/>
  <c r="OC9" i="22" s="1"/>
  <c r="OD9" i="22" s="1"/>
  <c r="OE9" i="22" s="1"/>
  <c r="OF9" i="22" s="1"/>
  <c r="OG9" i="22" s="1"/>
  <c r="OH9" i="22" s="1"/>
  <c r="OI9" i="22" s="1"/>
  <c r="OJ9" i="22" s="1"/>
  <c r="OK9" i="22" s="1"/>
  <c r="AG19" i="22" s="1"/>
  <c r="KW11" i="23"/>
  <c r="BM18" i="22" l="1"/>
  <c r="G18" i="22"/>
  <c r="AA18" i="22"/>
  <c r="Q18" i="22"/>
  <c r="CU18" i="22"/>
  <c r="M18" i="22"/>
  <c r="BQ18" i="22"/>
  <c r="Y19" i="22"/>
  <c r="CW18" i="22"/>
  <c r="AO18" i="22"/>
  <c r="AM19" i="22"/>
  <c r="AU19" i="22"/>
  <c r="BK19" i="22"/>
  <c r="DE18" i="22"/>
  <c r="BW18" i="22"/>
  <c r="BA18" i="22"/>
  <c r="AI18" i="22"/>
  <c r="M19" i="22"/>
  <c r="AE18" i="22"/>
  <c r="I18" i="22"/>
  <c r="CQ18" i="22"/>
  <c r="CY19" i="22"/>
  <c r="CI19" i="22"/>
  <c r="DK19" i="22"/>
  <c r="BK18" i="22"/>
  <c r="DK18" i="22"/>
  <c r="BE19" i="22"/>
  <c r="CA18" i="22"/>
  <c r="DO19" i="22"/>
  <c r="AK18" i="22"/>
  <c r="DG19" i="22"/>
  <c r="E19" i="22"/>
  <c r="AU18" i="22"/>
  <c r="BC19" i="22"/>
  <c r="AG18" i="22"/>
  <c r="CG18" i="22"/>
  <c r="BQ19" i="22"/>
  <c r="BO18" i="22"/>
  <c r="CI18" i="22"/>
  <c r="Q19" i="22"/>
  <c r="AY19" i="22"/>
  <c r="K18" i="22"/>
  <c r="CU19" i="22"/>
  <c r="G19" i="22"/>
  <c r="CE19" i="22"/>
  <c r="AW18" i="22"/>
  <c r="CQ19" i="22"/>
  <c r="CK18" i="22"/>
  <c r="AW19" i="22"/>
  <c r="DI18" i="22"/>
  <c r="CM18" i="22"/>
  <c r="DQ18" i="22"/>
  <c r="W19" i="22"/>
  <c r="BM19" i="22"/>
  <c r="Y18" i="22"/>
  <c r="CK19" i="22"/>
  <c r="AQ19" i="22"/>
  <c r="DU19" i="22"/>
  <c r="CY18" i="22"/>
  <c r="AC18" i="22"/>
  <c r="BC18" i="22"/>
  <c r="AK19" i="22"/>
  <c r="BS19" i="22"/>
  <c r="S18" i="22"/>
  <c r="O18" i="22"/>
  <c r="U19" i="22"/>
  <c r="BG18" i="22"/>
  <c r="I19" i="22"/>
  <c r="DG18" i="22"/>
  <c r="BI18" i="22"/>
  <c r="CA19" i="22"/>
  <c r="DM19" i="22"/>
  <c r="AI19" i="22"/>
  <c r="K19" i="22"/>
  <c r="DQ19" i="22"/>
  <c r="DS19" i="22"/>
  <c r="CC19" i="22"/>
  <c r="CM19" i="22"/>
  <c r="BY18" i="22"/>
  <c r="AS19" i="22"/>
  <c r="BY19" i="22"/>
  <c r="BA19" i="22"/>
  <c r="BI19" i="22"/>
  <c r="W18" i="22"/>
  <c r="AE19" i="22"/>
  <c r="CE18" i="22"/>
  <c r="CS19" i="22"/>
  <c r="DE19" i="22"/>
  <c r="AQ18" i="22"/>
  <c r="BO19" i="22"/>
  <c r="DA18" i="22"/>
  <c r="O19" i="22"/>
  <c r="CW19" i="22"/>
  <c r="AO19" i="22"/>
  <c r="AA19" i="22"/>
  <c r="DO18" i="22"/>
  <c r="DS18" i="22"/>
  <c r="CG19" i="22"/>
  <c r="CS18" i="22"/>
  <c r="DC18" i="22"/>
  <c r="DC19" i="22"/>
  <c r="E18" i="22"/>
  <c r="BW19" i="22"/>
  <c r="BG19" i="22"/>
  <c r="CC18" i="22"/>
  <c r="CO18" i="22"/>
  <c r="AS18" i="22"/>
  <c r="AM18" i="22"/>
  <c r="U18" i="22"/>
  <c r="AY18" i="22"/>
  <c r="BU18" i="22"/>
  <c r="DI19" i="22"/>
  <c r="AC19" i="22"/>
  <c r="BE18" i="22"/>
  <c r="DU18" i="22"/>
  <c r="DA19" i="22"/>
  <c r="S19" i="22"/>
  <c r="DM18" i="22"/>
  <c r="BU19" i="22"/>
  <c r="CO19" i="22"/>
  <c r="BS18" i="22"/>
  <c r="KX11" i="23"/>
  <c r="DX19" i="22" l="1"/>
  <c r="U71" i="19" s="1"/>
  <c r="DX18" i="22"/>
  <c r="U64" i="19" s="1"/>
  <c r="KY11" i="23"/>
  <c r="KZ11" i="23" l="1"/>
  <c r="LA11" i="23" l="1"/>
  <c r="DU32" i="23" l="1"/>
  <c r="I37" i="23"/>
  <c r="AE42" i="23"/>
  <c r="CS42" i="23"/>
  <c r="AI37" i="23"/>
  <c r="DK42" i="23"/>
  <c r="AC37" i="23"/>
  <c r="DS42" i="23"/>
  <c r="BC42" i="23"/>
  <c r="M42" i="23"/>
  <c r="AE37" i="23"/>
  <c r="DS37" i="23"/>
  <c r="CE32" i="23"/>
  <c r="U37" i="23"/>
  <c r="DA32" i="23"/>
  <c r="CK42" i="23"/>
  <c r="DA42" i="23"/>
  <c r="AU42" i="23"/>
  <c r="CM32" i="23"/>
  <c r="BG32" i="23"/>
  <c r="AA32" i="23"/>
  <c r="U42" i="23"/>
  <c r="AC42" i="23"/>
  <c r="DG32" i="23"/>
  <c r="W42" i="23"/>
  <c r="AS32" i="23"/>
  <c r="AS42" i="23"/>
  <c r="CW37" i="23"/>
  <c r="BC37" i="23"/>
  <c r="M37" i="23"/>
  <c r="O32" i="23"/>
  <c r="DK37" i="23"/>
  <c r="CO37" i="23"/>
  <c r="BU42" i="23"/>
  <c r="S42" i="23"/>
  <c r="CC42" i="23"/>
  <c r="DO32" i="23"/>
  <c r="BK37" i="23"/>
  <c r="DQ42" i="23"/>
  <c r="AW37" i="23"/>
  <c r="BM42" i="23"/>
  <c r="CQ42" i="23"/>
  <c r="BI42" i="23"/>
  <c r="M32" i="23"/>
  <c r="CM42" i="23"/>
  <c r="AG37" i="23"/>
  <c r="AW32" i="23"/>
  <c r="U32" i="23"/>
  <c r="DU42" i="23"/>
  <c r="BS37" i="23"/>
  <c r="BC32" i="23"/>
  <c r="AQ37" i="23"/>
  <c r="BG42" i="23"/>
  <c r="AM42" i="23"/>
  <c r="BU32" i="23"/>
  <c r="G32" i="23"/>
  <c r="CI32" i="23"/>
  <c r="AI32" i="23"/>
  <c r="BE37" i="23"/>
  <c r="BQ42" i="23"/>
  <c r="K37" i="23"/>
  <c r="S37" i="23"/>
  <c r="CQ32" i="23"/>
  <c r="AM37" i="23"/>
  <c r="CW32" i="23"/>
  <c r="BM32" i="23"/>
  <c r="CS32" i="23"/>
  <c r="Q37" i="23"/>
  <c r="CO32" i="23"/>
  <c r="BO42" i="23"/>
  <c r="CG42" i="23"/>
  <c r="AU37" i="23"/>
  <c r="DC37" i="23"/>
  <c r="Y42" i="23"/>
  <c r="Q32" i="23"/>
  <c r="DE32" i="23"/>
  <c r="DA37" i="23"/>
  <c r="CG37" i="23"/>
  <c r="I32" i="23"/>
  <c r="K32" i="23"/>
  <c r="BA32" i="23"/>
  <c r="G37" i="23"/>
  <c r="BO32" i="23"/>
  <c r="DQ32" i="23"/>
  <c r="O42" i="23"/>
  <c r="CA42" i="23"/>
  <c r="BW37" i="23"/>
  <c r="AM32" i="23"/>
  <c r="AU32" i="23"/>
  <c r="AC32" i="23"/>
  <c r="DE42" i="23"/>
  <c r="BI32" i="23"/>
  <c r="BA37" i="23"/>
  <c r="BK42" i="23"/>
  <c r="CU32" i="23"/>
  <c r="AE32" i="23"/>
  <c r="DQ37" i="23"/>
  <c r="Q42" i="23"/>
  <c r="BQ32" i="23"/>
  <c r="BG37" i="23"/>
  <c r="DG37" i="23"/>
  <c r="AY32" i="23"/>
  <c r="AK37" i="23"/>
  <c r="DM32" i="23"/>
  <c r="DK32" i="23"/>
  <c r="BU37" i="23"/>
  <c r="W32" i="23"/>
  <c r="AO42" i="23"/>
  <c r="CY37" i="23"/>
  <c r="BW42" i="23"/>
  <c r="CE42" i="23"/>
  <c r="Y32" i="23"/>
  <c r="CC32" i="23"/>
  <c r="CK32" i="23"/>
  <c r="AK42" i="23"/>
  <c r="DO37" i="23"/>
  <c r="DS32" i="23"/>
  <c r="CY32" i="23"/>
  <c r="AG32" i="23"/>
  <c r="BM37" i="23"/>
  <c r="CQ37" i="23"/>
  <c r="BQ37" i="23"/>
  <c r="DI32" i="23"/>
  <c r="I42" i="23"/>
  <c r="DM42" i="23"/>
  <c r="CU37" i="23"/>
  <c r="DC32" i="23"/>
  <c r="DI42" i="23"/>
  <c r="S32" i="23"/>
  <c r="BO37" i="23"/>
  <c r="W37" i="23"/>
  <c r="AQ32" i="23"/>
  <c r="BE42" i="23"/>
  <c r="CO42" i="23"/>
  <c r="BY42" i="23"/>
  <c r="AK32" i="23"/>
  <c r="CK37" i="23"/>
  <c r="CE37" i="23"/>
  <c r="BW32" i="23"/>
  <c r="CG32" i="23"/>
  <c r="DE37" i="23"/>
  <c r="AA37" i="23"/>
  <c r="DI37" i="23"/>
  <c r="AW42" i="23"/>
  <c r="BY37" i="23"/>
  <c r="CC37" i="23"/>
  <c r="DU37" i="23"/>
  <c r="DC42" i="23"/>
  <c r="CW42" i="23"/>
  <c r="BS32" i="23"/>
  <c r="AA42" i="23"/>
  <c r="CI37" i="23"/>
  <c r="AI42" i="23"/>
  <c r="E42" i="23"/>
  <c r="E52" i="23" s="1"/>
  <c r="BI37" i="23"/>
  <c r="Y37" i="23"/>
  <c r="G42" i="23"/>
  <c r="K42" i="23"/>
  <c r="CU42" i="23"/>
  <c r="AG42" i="23"/>
  <c r="BS42" i="23"/>
  <c r="BY32" i="23"/>
  <c r="AO37" i="23"/>
  <c r="CS37" i="23"/>
  <c r="CM37" i="23"/>
  <c r="AS37" i="23"/>
  <c r="O37" i="23"/>
  <c r="DG42" i="23"/>
  <c r="BA42" i="23"/>
  <c r="AO32" i="23"/>
  <c r="DM37" i="23"/>
  <c r="CI42" i="23"/>
  <c r="AY42" i="23"/>
  <c r="BK32" i="23"/>
  <c r="BE32" i="23"/>
  <c r="CY42" i="23"/>
  <c r="CA37" i="23"/>
  <c r="CA32" i="23"/>
  <c r="AQ42" i="23"/>
  <c r="AY37" i="23"/>
  <c r="DO42" i="23"/>
  <c r="LB11" i="23"/>
  <c r="AE52" i="23" l="1"/>
  <c r="Y52" i="23"/>
  <c r="DK52" i="23"/>
  <c r="S52" i="23"/>
  <c r="AU52" i="23"/>
  <c r="CA52" i="23"/>
  <c r="BC52" i="23"/>
  <c r="CG52" i="23"/>
  <c r="DQ52" i="23"/>
  <c r="BW52" i="23"/>
  <c r="BU52" i="23"/>
  <c r="M52" i="23"/>
  <c r="W52" i="23"/>
  <c r="U52" i="23"/>
  <c r="BI52" i="23"/>
  <c r="CQ52" i="23"/>
  <c r="AC52" i="23"/>
  <c r="BK52" i="23"/>
  <c r="AM52" i="23"/>
  <c r="I100" i="23"/>
  <c r="I105" i="23" s="1"/>
  <c r="I98" i="23"/>
  <c r="I103" i="23" s="1"/>
  <c r="K98" i="23"/>
  <c r="K100" i="23"/>
  <c r="K105" i="23" s="1"/>
  <c r="Q52" i="23"/>
  <c r="BE52" i="23"/>
  <c r="BM52" i="23"/>
  <c r="DM52" i="23"/>
  <c r="BO52" i="23"/>
  <c r="AK52" i="23"/>
  <c r="AQ52" i="23"/>
  <c r="K52" i="23"/>
  <c r="DE52" i="23"/>
  <c r="G52" i="23"/>
  <c r="BG52" i="23"/>
  <c r="DC52" i="23"/>
  <c r="DI52" i="23"/>
  <c r="AG52" i="23"/>
  <c r="BQ52" i="23"/>
  <c r="CU52" i="23"/>
  <c r="I52" i="23"/>
  <c r="CS52" i="23"/>
  <c r="AW52" i="23"/>
  <c r="O52" i="23"/>
  <c r="CM52" i="23"/>
  <c r="DA52" i="23"/>
  <c r="DG52" i="23"/>
  <c r="AO52" i="23"/>
  <c r="BY52" i="23"/>
  <c r="BS52" i="23"/>
  <c r="CY52" i="23"/>
  <c r="CK52" i="23"/>
  <c r="AY52" i="23"/>
  <c r="AI52" i="23"/>
  <c r="AS52" i="23"/>
  <c r="DS52" i="23"/>
  <c r="CC52" i="23"/>
  <c r="BA52" i="23"/>
  <c r="CO52" i="23"/>
  <c r="CW52" i="23"/>
  <c r="CI52" i="23"/>
  <c r="DO52" i="23"/>
  <c r="AA52" i="23"/>
  <c r="CE52" i="23"/>
  <c r="DU52" i="23"/>
  <c r="CA47" i="23"/>
  <c r="AG46" i="23"/>
  <c r="BS47" i="23"/>
  <c r="AK47" i="23"/>
  <c r="BA46" i="23"/>
  <c r="BQ47" i="23"/>
  <c r="AU47" i="23"/>
  <c r="DS46" i="23"/>
  <c r="AI47" i="23"/>
  <c r="U47" i="23"/>
  <c r="CM47" i="23"/>
  <c r="DA47" i="23"/>
  <c r="CU46" i="23"/>
  <c r="BY47" i="23"/>
  <c r="W46" i="23"/>
  <c r="BC46" i="23"/>
  <c r="Y46" i="23"/>
  <c r="O46" i="23"/>
  <c r="DI47" i="23"/>
  <c r="CK47" i="23"/>
  <c r="DM47" i="23"/>
  <c r="DM46" i="23"/>
  <c r="CW46" i="23"/>
  <c r="AC47" i="23"/>
  <c r="Q47" i="23"/>
  <c r="DG46" i="23"/>
  <c r="CS47" i="23"/>
  <c r="CI47" i="23"/>
  <c r="DO46" i="23"/>
  <c r="CA46" i="23"/>
  <c r="Q46" i="23"/>
  <c r="DK46" i="23"/>
  <c r="DU46" i="23"/>
  <c r="DG47" i="23"/>
  <c r="DU47" i="23"/>
  <c r="CS46" i="23"/>
  <c r="BK46" i="23"/>
  <c r="BW47" i="23"/>
  <c r="DS47" i="23"/>
  <c r="DK47" i="23"/>
  <c r="CQ46" i="23"/>
  <c r="DQ47" i="23"/>
  <c r="I47" i="23"/>
  <c r="CY46" i="23"/>
  <c r="CE46" i="23"/>
  <c r="BC47" i="23"/>
  <c r="DA46" i="23"/>
  <c r="AK46" i="23"/>
  <c r="CI46" i="23"/>
  <c r="BK47" i="23"/>
  <c r="BG46" i="23"/>
  <c r="AW46" i="23"/>
  <c r="AQ46" i="23"/>
  <c r="DI46" i="23"/>
  <c r="CG47" i="23"/>
  <c r="AQ47" i="23"/>
  <c r="AA46" i="23"/>
  <c r="BQ46" i="23"/>
  <c r="CK46" i="23"/>
  <c r="DC47" i="23"/>
  <c r="AG47" i="23"/>
  <c r="DQ46" i="23"/>
  <c r="W47" i="23"/>
  <c r="BU46" i="23"/>
  <c r="BE46" i="23"/>
  <c r="AC46" i="23"/>
  <c r="CU47" i="23"/>
  <c r="CM46" i="23"/>
  <c r="BS46" i="23"/>
  <c r="CC46" i="23"/>
  <c r="AE46" i="23"/>
  <c r="CQ47" i="23"/>
  <c r="CO46" i="23"/>
  <c r="DE46" i="23"/>
  <c r="G47" i="23"/>
  <c r="M46" i="23"/>
  <c r="AU46" i="23"/>
  <c r="AO46" i="23"/>
  <c r="AA47" i="23"/>
  <c r="BI46" i="23"/>
  <c r="I46" i="23"/>
  <c r="BM46" i="23"/>
  <c r="Y47" i="23"/>
  <c r="AE47" i="23"/>
  <c r="BA47" i="23"/>
  <c r="DE47" i="23"/>
  <c r="CW47" i="23"/>
  <c r="AW47" i="23"/>
  <c r="CG46" i="23"/>
  <c r="BE47" i="23"/>
  <c r="DC46" i="23"/>
  <c r="AO47" i="23"/>
  <c r="AS46" i="23"/>
  <c r="BW46" i="23"/>
  <c r="AM46" i="23"/>
  <c r="CY47" i="23"/>
  <c r="CC47" i="23"/>
  <c r="G46" i="23"/>
  <c r="AY47" i="23"/>
  <c r="BI47" i="23"/>
  <c r="AM47" i="23"/>
  <c r="AY46" i="23"/>
  <c r="BO47" i="23"/>
  <c r="K47" i="23"/>
  <c r="CO47" i="23"/>
  <c r="BM47" i="23"/>
  <c r="S47" i="23"/>
  <c r="BU47" i="23"/>
  <c r="BO46" i="23"/>
  <c r="M47" i="23"/>
  <c r="DO47" i="23"/>
  <c r="U46" i="23"/>
  <c r="O47" i="23"/>
  <c r="AS47" i="23"/>
  <c r="K46" i="23"/>
  <c r="BG47" i="23"/>
  <c r="CE47" i="23"/>
  <c r="BY46" i="23"/>
  <c r="AI46" i="23"/>
  <c r="LC11" i="23"/>
  <c r="K103" i="23" l="1"/>
  <c r="G98" i="23"/>
  <c r="G103" i="23" s="1"/>
  <c r="G108" i="23"/>
  <c r="G110" i="23"/>
  <c r="G100" i="23"/>
  <c r="G105" i="23" s="1"/>
  <c r="DX46" i="23"/>
  <c r="DX47" i="23"/>
  <c r="DX51" i="23"/>
  <c r="DX52" i="23"/>
  <c r="LD11" i="23"/>
  <c r="LE11" i="23" l="1"/>
  <c r="LF11" i="23" l="1"/>
  <c r="LG11" i="23" l="1"/>
  <c r="LH11" i="23" l="1"/>
  <c r="LI11" i="23" s="1"/>
  <c r="LJ11" i="23" s="1"/>
  <c r="LK11" i="23" s="1"/>
  <c r="LL11" i="23" s="1"/>
  <c r="LM11" i="23" s="1"/>
  <c r="LN11" i="23" s="1"/>
  <c r="LO11" i="23" s="1"/>
  <c r="LP11" i="23" s="1"/>
  <c r="LQ11" i="23" s="1"/>
  <c r="LR11" i="23" s="1"/>
  <c r="LS11" i="23" s="1"/>
  <c r="LT11" i="23" s="1"/>
  <c r="LU11" i="23" s="1"/>
  <c r="LV11" i="23" s="1"/>
  <c r="LW11" i="23" s="1"/>
  <c r="LX11" i="23" s="1"/>
  <c r="LY11" i="23" s="1"/>
  <c r="LZ11" i="23" s="1"/>
  <c r="MA11" i="23" s="1"/>
  <c r="MB11" i="23" s="1"/>
  <c r="MC11" i="23" s="1"/>
  <c r="MD11" i="23" s="1"/>
  <c r="ME11" i="23" l="1"/>
  <c r="MF11" i="23" l="1"/>
  <c r="MG11" i="23" l="1"/>
  <c r="MH11" i="23" l="1"/>
  <c r="MI11" i="23" l="1"/>
  <c r="MJ11" i="23" l="1"/>
  <c r="MK11" i="23" l="1"/>
  <c r="ML11" i="23" l="1"/>
  <c r="MM11" i="23" l="1"/>
  <c r="MN11" i="23" l="1"/>
  <c r="MO11" i="23" l="1"/>
  <c r="MP11" i="23" l="1"/>
  <c r="MQ11" i="23" l="1"/>
  <c r="MR11" i="23" l="1"/>
  <c r="MS11" i="23" l="1"/>
  <c r="MT11" i="23" l="1"/>
  <c r="MU11" i="23" l="1"/>
  <c r="MV11" i="23" l="1"/>
  <c r="MW11" i="23" l="1"/>
  <c r="MX11" i="23" l="1"/>
  <c r="MY11" i="23" l="1"/>
  <c r="MZ11" i="23" l="1"/>
  <c r="NA11" i="23" l="1"/>
  <c r="NB11" i="23" l="1"/>
  <c r="NC11" i="23" l="1"/>
  <c r="ND11" i="23" l="1"/>
  <c r="NE11" i="23" l="1"/>
  <c r="NF11" i="23" l="1"/>
  <c r="NG11" i="23" l="1"/>
  <c r="NH11" i="23" s="1"/>
  <c r="NI11" i="23" s="1"/>
  <c r="NJ11" i="23" s="1"/>
  <c r="NK11" i="23" s="1"/>
  <c r="NL11" i="23" s="1"/>
  <c r="NM11" i="23" s="1"/>
  <c r="NN11" i="23" s="1"/>
  <c r="NO11" i="23" s="1"/>
  <c r="NP11" i="23" s="1"/>
  <c r="NQ11" i="23" s="1"/>
  <c r="NR11" i="23" s="1"/>
  <c r="NS11" i="23" s="1"/>
  <c r="NT11" i="23" s="1"/>
  <c r="NU11" i="23" s="1"/>
  <c r="NV11" i="23" s="1"/>
  <c r="NW11" i="23" s="1"/>
  <c r="NX11" i="23" s="1"/>
  <c r="NY11" i="23" s="1"/>
  <c r="NZ11" i="23" s="1"/>
  <c r="OA11" i="23" s="1"/>
  <c r="OB11" i="23" s="1"/>
  <c r="OC11" i="23" s="1"/>
  <c r="OD11" i="23" s="1"/>
  <c r="OE11" i="23" s="1"/>
  <c r="OF11" i="23" s="1"/>
  <c r="OG11" i="23" s="1"/>
  <c r="OH11" i="23" s="1"/>
  <c r="OI11" i="23" s="1"/>
  <c r="OJ11" i="23" s="1"/>
  <c r="OK11" i="23" s="1"/>
  <c r="S24" i="23" s="1"/>
  <c r="DU25" i="23" l="1"/>
  <c r="DU27" i="23" s="1"/>
  <c r="DC24" i="23"/>
  <c r="DC26" i="23" s="1"/>
  <c r="BE25" i="23"/>
  <c r="BE27" i="23" s="1"/>
  <c r="CW24" i="23"/>
  <c r="CW26" i="23" s="1"/>
  <c r="CS24" i="23"/>
  <c r="DG25" i="23"/>
  <c r="DG27" i="23" s="1"/>
  <c r="BW24" i="23"/>
  <c r="BW26" i="23" s="1"/>
  <c r="CM25" i="23"/>
  <c r="CM27" i="23" s="1"/>
  <c r="CO24" i="23"/>
  <c r="CO26" i="23" s="1"/>
  <c r="AQ24" i="23"/>
  <c r="AQ26" i="23" s="1"/>
  <c r="BS24" i="23"/>
  <c r="BS26" i="23" s="1"/>
  <c r="M24" i="23"/>
  <c r="M26" i="23" s="1"/>
  <c r="S26" i="23"/>
  <c r="BC24" i="23"/>
  <c r="BC26" i="23" s="1"/>
  <c r="CK24" i="23"/>
  <c r="CK26" i="23" s="1"/>
  <c r="BO25" i="23"/>
  <c r="CY25" i="23"/>
  <c r="CY27" i="23" s="1"/>
  <c r="O24" i="23"/>
  <c r="O26" i="23" s="1"/>
  <c r="CA24" i="23"/>
  <c r="CA26" i="23" s="1"/>
  <c r="AG25" i="23"/>
  <c r="AG27" i="23" s="1"/>
  <c r="CM24" i="23"/>
  <c r="CM26" i="23" s="1"/>
  <c r="I24" i="23"/>
  <c r="I26" i="23" s="1"/>
  <c r="CG25" i="23"/>
  <c r="CG27" i="23" s="1"/>
  <c r="BW25" i="23"/>
  <c r="BW27" i="23" s="1"/>
  <c r="DM25" i="23"/>
  <c r="DM27" i="23" s="1"/>
  <c r="BI25" i="23"/>
  <c r="BI27" i="23" s="1"/>
  <c r="BK25" i="23"/>
  <c r="BK27" i="23" s="1"/>
  <c r="BQ24" i="23"/>
  <c r="BQ26" i="23" s="1"/>
  <c r="AK24" i="23"/>
  <c r="CG24" i="23"/>
  <c r="CG26" i="23" s="1"/>
  <c r="K24" i="23"/>
  <c r="K26" i="23" s="1"/>
  <c r="AY24" i="23"/>
  <c r="AY26" i="23" s="1"/>
  <c r="AW24" i="23"/>
  <c r="AW26" i="23" s="1"/>
  <c r="CQ24" i="23"/>
  <c r="CQ26" i="23" s="1"/>
  <c r="CI24" i="23"/>
  <c r="CI26" i="23" s="1"/>
  <c r="Y25" i="23"/>
  <c r="Y27" i="23" s="1"/>
  <c r="Q24" i="23"/>
  <c r="Q26" i="23" s="1"/>
  <c r="AA25" i="23"/>
  <c r="AA27" i="23" s="1"/>
  <c r="DO25" i="23"/>
  <c r="DO27" i="23" s="1"/>
  <c r="DQ24" i="23"/>
  <c r="DQ26" i="23" s="1"/>
  <c r="AA24" i="23"/>
  <c r="AA26" i="23" s="1"/>
  <c r="BO24" i="23"/>
  <c r="CI25" i="23"/>
  <c r="CI27" i="23" s="1"/>
  <c r="DK25" i="23"/>
  <c r="DK27" i="23" s="1"/>
  <c r="CU25" i="23"/>
  <c r="CU27" i="23" s="1"/>
  <c r="DE24" i="23"/>
  <c r="DE26" i="23" s="1"/>
  <c r="BQ25" i="23"/>
  <c r="BQ27" i="23" s="1"/>
  <c r="BI24" i="23"/>
  <c r="BI26" i="23" s="1"/>
  <c r="AW25" i="23"/>
  <c r="AW27" i="23" s="1"/>
  <c r="CA25" i="23"/>
  <c r="CA27" i="23" s="1"/>
  <c r="BY25" i="23"/>
  <c r="BY27" i="23" s="1"/>
  <c r="AE24" i="23"/>
  <c r="AE26" i="23" s="1"/>
  <c r="O25" i="23"/>
  <c r="O27" i="23" s="1"/>
  <c r="AC25" i="23"/>
  <c r="AC27" i="23" s="1"/>
  <c r="AU25" i="23"/>
  <c r="AU27" i="23" s="1"/>
  <c r="BA24" i="23"/>
  <c r="BA26" i="23" s="1"/>
  <c r="CQ25" i="23"/>
  <c r="CQ27" i="23" s="1"/>
  <c r="E24" i="23"/>
  <c r="E26" i="23" s="1"/>
  <c r="AK25" i="23"/>
  <c r="U24" i="23"/>
  <c r="U26" i="23" s="1"/>
  <c r="BG25" i="23"/>
  <c r="BG27" i="23" s="1"/>
  <c r="CC24" i="23"/>
  <c r="CC26" i="23" s="1"/>
  <c r="BE24" i="23"/>
  <c r="BE26" i="23" s="1"/>
  <c r="DE25" i="23"/>
  <c r="DE27" i="23" s="1"/>
  <c r="I25" i="23"/>
  <c r="I27" i="23" s="1"/>
  <c r="AE25" i="23"/>
  <c r="AE27" i="23" s="1"/>
  <c r="AO24" i="23"/>
  <c r="AO26" i="23" s="1"/>
  <c r="AM25" i="23"/>
  <c r="AM27" i="23" s="1"/>
  <c r="AI25" i="23"/>
  <c r="AI27" i="23" s="1"/>
  <c r="AG24" i="23"/>
  <c r="AG26" i="23" s="1"/>
  <c r="CE25" i="23"/>
  <c r="CE27" i="23" s="1"/>
  <c r="DA25" i="23"/>
  <c r="DA27" i="23" s="1"/>
  <c r="DA24" i="23"/>
  <c r="DA26" i="23" s="1"/>
  <c r="BY24" i="23"/>
  <c r="BY26" i="23" s="1"/>
  <c r="BK24" i="23"/>
  <c r="BK26" i="23" s="1"/>
  <c r="K25" i="23"/>
  <c r="K27" i="23" s="1"/>
  <c r="DQ25" i="23"/>
  <c r="DQ27" i="23" s="1"/>
  <c r="DO24" i="23"/>
  <c r="DO26" i="23" s="1"/>
  <c r="S25" i="23"/>
  <c r="S27" i="23" s="1"/>
  <c r="BC25" i="23"/>
  <c r="BC27" i="23" s="1"/>
  <c r="DI25" i="23"/>
  <c r="DI27" i="23" s="1"/>
  <c r="CK25" i="23"/>
  <c r="CK27" i="23" s="1"/>
  <c r="BS25" i="23"/>
  <c r="BS27" i="23" s="1"/>
  <c r="AM24" i="23"/>
  <c r="AM26" i="23" s="1"/>
  <c r="CU24" i="23"/>
  <c r="CU26" i="23" s="1"/>
  <c r="CY24" i="23"/>
  <c r="CY26" i="23" s="1"/>
  <c r="AO25" i="23"/>
  <c r="AO27" i="23" s="1"/>
  <c r="CE24" i="23"/>
  <c r="CE26" i="23" s="1"/>
  <c r="AS25" i="23"/>
  <c r="AS27" i="23" s="1"/>
  <c r="Q25" i="23"/>
  <c r="Q27" i="23" s="1"/>
  <c r="BG24" i="23"/>
  <c r="BG26" i="23" s="1"/>
  <c r="DK24" i="23"/>
  <c r="DK26" i="23" s="1"/>
  <c r="Y24" i="23"/>
  <c r="Y26" i="23" s="1"/>
  <c r="DS25" i="23"/>
  <c r="DS27" i="23" s="1"/>
  <c r="BU24" i="23"/>
  <c r="BU26" i="23" s="1"/>
  <c r="BU25" i="23"/>
  <c r="BU27" i="23" s="1"/>
  <c r="AI24" i="23"/>
  <c r="AI26" i="23" s="1"/>
  <c r="BA25" i="23"/>
  <c r="BA27" i="23" s="1"/>
  <c r="W24" i="23"/>
  <c r="W26" i="23" s="1"/>
  <c r="AS24" i="23"/>
  <c r="AS26" i="23" s="1"/>
  <c r="CS25" i="23"/>
  <c r="DU24" i="23"/>
  <c r="DU26" i="23" s="1"/>
  <c r="E25" i="23"/>
  <c r="E27" i="23" s="1"/>
  <c r="AU24" i="23"/>
  <c r="AU26" i="23" s="1"/>
  <c r="DC25" i="23"/>
  <c r="DC27" i="23" s="1"/>
  <c r="DG24" i="23"/>
  <c r="DG26" i="23" s="1"/>
  <c r="CW25" i="23"/>
  <c r="CW27" i="23" s="1"/>
  <c r="U25" i="23"/>
  <c r="U27" i="23" s="1"/>
  <c r="DI24" i="23"/>
  <c r="DI26" i="23" s="1"/>
  <c r="DS24" i="23"/>
  <c r="DS26" i="23" s="1"/>
  <c r="M25" i="23"/>
  <c r="M27" i="23" s="1"/>
  <c r="AQ25" i="23"/>
  <c r="AQ27" i="23" s="1"/>
  <c r="BM25" i="23"/>
  <c r="BM27" i="23" s="1"/>
  <c r="CC25" i="23"/>
  <c r="CC27" i="23" s="1"/>
  <c r="BM24" i="23"/>
  <c r="BM26" i="23" s="1"/>
  <c r="CO25" i="23"/>
  <c r="CO27" i="23" s="1"/>
  <c r="AY25" i="23"/>
  <c r="AY27" i="23" s="1"/>
  <c r="W25" i="23"/>
  <c r="W27" i="23" s="1"/>
  <c r="AC24" i="23"/>
  <c r="AC26" i="23" s="1"/>
  <c r="DM24" i="23"/>
  <c r="DM26" i="23" s="1"/>
  <c r="G25" i="23"/>
  <c r="G27" i="23" s="1"/>
  <c r="G24" i="23"/>
  <c r="G26" i="23" s="1"/>
  <c r="BA34" i="23"/>
  <c r="DS29" i="23"/>
  <c r="CK34" i="23"/>
  <c r="CM39" i="23"/>
  <c r="BI29" i="23"/>
  <c r="M29" i="23"/>
  <c r="W39" i="23"/>
  <c r="CE39" i="23"/>
  <c r="DA39" i="23"/>
  <c r="E39" i="23"/>
  <c r="E49" i="23" s="1"/>
  <c r="BG34" i="23"/>
  <c r="BS29" i="23"/>
  <c r="G29" i="23"/>
  <c r="BK34" i="23"/>
  <c r="AY29" i="23"/>
  <c r="DM29" i="23"/>
  <c r="O39" i="23"/>
  <c r="DC34" i="23"/>
  <c r="DO39" i="23"/>
  <c r="CQ39" i="23"/>
  <c r="CK39" i="23"/>
  <c r="DQ39" i="23"/>
  <c r="BO29" i="23"/>
  <c r="O29" i="23"/>
  <c r="AU39" i="23"/>
  <c r="AK34" i="23"/>
  <c r="AW39" i="23"/>
  <c r="AE34" i="23"/>
  <c r="AG34" i="23"/>
  <c r="Q34" i="23"/>
  <c r="BG29" i="23"/>
  <c r="AS39" i="23"/>
  <c r="U29" i="23"/>
  <c r="CO29" i="23"/>
  <c r="G34" i="23"/>
  <c r="AS29" i="23"/>
  <c r="CI29" i="23"/>
  <c r="DC29" i="23"/>
  <c r="AS34" i="23"/>
  <c r="BA39" i="23"/>
  <c r="AC29" i="23"/>
  <c r="AW34" i="23"/>
  <c r="BE29" i="23"/>
  <c r="BC39" i="23"/>
  <c r="BS39" i="23"/>
  <c r="AE29" i="23"/>
  <c r="W34" i="23"/>
  <c r="K39" i="23"/>
  <c r="DC39" i="23"/>
  <c r="AM34" i="23"/>
  <c r="BM29" i="23"/>
  <c r="Y29" i="23"/>
  <c r="CQ34" i="23"/>
  <c r="BA29" i="23"/>
  <c r="CE29" i="23"/>
  <c r="AM29" i="23"/>
  <c r="CC39" i="23"/>
  <c r="Y39" i="23"/>
  <c r="AW29" i="23"/>
  <c r="DA29" i="23"/>
  <c r="AU34" i="23"/>
  <c r="BK39" i="23"/>
  <c r="DO29" i="23"/>
  <c r="CU29" i="23"/>
  <c r="BW34" i="23"/>
  <c r="BM34" i="23"/>
  <c r="DG39" i="23"/>
  <c r="CS34" i="23"/>
  <c r="BE39" i="23"/>
  <c r="DU39" i="23"/>
  <c r="U39" i="23"/>
  <c r="CC34" i="23"/>
  <c r="CI39" i="23"/>
  <c r="AI39" i="23"/>
  <c r="K34" i="23"/>
  <c r="BW39" i="23"/>
  <c r="AO39" i="23"/>
  <c r="AM39" i="23"/>
  <c r="AK29" i="23"/>
  <c r="DI34" i="23"/>
  <c r="CU34" i="23"/>
  <c r="BU29" i="23"/>
  <c r="AO29" i="23"/>
  <c r="CI34" i="23"/>
  <c r="BO34" i="23"/>
  <c r="AG29" i="23"/>
  <c r="S39" i="23"/>
  <c r="CG34" i="23"/>
  <c r="DM39" i="23"/>
  <c r="BQ29" i="23"/>
  <c r="DE29" i="23"/>
  <c r="CO34" i="23"/>
  <c r="BC34" i="23"/>
  <c r="K29" i="23"/>
  <c r="CW34" i="23"/>
  <c r="BU39" i="23"/>
  <c r="BY34" i="23"/>
  <c r="S29" i="23"/>
  <c r="BU34" i="23"/>
  <c r="CC29" i="23"/>
  <c r="DK34" i="23"/>
  <c r="DG29" i="23"/>
  <c r="AU29" i="23"/>
  <c r="BQ34" i="23"/>
  <c r="BI34" i="23"/>
  <c r="I29" i="23"/>
  <c r="AK39" i="23"/>
  <c r="DS34" i="23"/>
  <c r="M34" i="23"/>
  <c r="BS34" i="23"/>
  <c r="AG39" i="23"/>
  <c r="DU34" i="23"/>
  <c r="DM34" i="23"/>
  <c r="AY39" i="23"/>
  <c r="CY39" i="23"/>
  <c r="DI29" i="23"/>
  <c r="CS29" i="23"/>
  <c r="BK29" i="23"/>
  <c r="BK49" i="23" s="1"/>
  <c r="G39" i="23"/>
  <c r="AQ29" i="23"/>
  <c r="AC39" i="23"/>
  <c r="CA29" i="23"/>
  <c r="DK29" i="23"/>
  <c r="DU29" i="23"/>
  <c r="DE39" i="23"/>
  <c r="AQ34" i="23"/>
  <c r="CG29" i="23"/>
  <c r="CW39" i="23"/>
  <c r="DS39" i="23"/>
  <c r="CY29" i="23"/>
  <c r="BC29" i="23"/>
  <c r="Q29" i="23"/>
  <c r="CM34" i="23"/>
  <c r="DG34" i="23"/>
  <c r="CK29" i="23"/>
  <c r="DI39" i="23"/>
  <c r="AQ39" i="23"/>
  <c r="CQ29" i="23"/>
  <c r="DQ29" i="23"/>
  <c r="BQ39" i="23"/>
  <c r="Y34" i="23"/>
  <c r="CE34" i="23"/>
  <c r="AA29" i="23"/>
  <c r="DQ34" i="23"/>
  <c r="DK39" i="23"/>
  <c r="DA34" i="23"/>
  <c r="AA34" i="23"/>
  <c r="CA39" i="23"/>
  <c r="U34" i="23"/>
  <c r="CM29" i="23"/>
  <c r="Q39" i="23"/>
  <c r="BG39" i="23"/>
  <c r="AY34" i="23"/>
  <c r="O34" i="23"/>
  <c r="BW29" i="23"/>
  <c r="AC34" i="23"/>
  <c r="BY29" i="23"/>
  <c r="AE39" i="23"/>
  <c r="CO39" i="23"/>
  <c r="AI29" i="23"/>
  <c r="BO39" i="23"/>
  <c r="CY34" i="23"/>
  <c r="I34" i="23"/>
  <c r="CU39" i="23"/>
  <c r="BI39" i="23"/>
  <c r="CA34" i="23"/>
  <c r="M39" i="23"/>
  <c r="AA39" i="23"/>
  <c r="I39" i="23"/>
  <c r="DE34" i="23"/>
  <c r="AO34" i="23"/>
  <c r="BM39" i="23"/>
  <c r="DO34" i="23"/>
  <c r="BE34" i="23"/>
  <c r="CS39" i="23"/>
  <c r="W29" i="23"/>
  <c r="BY39" i="23"/>
  <c r="CG39" i="23"/>
  <c r="CW29" i="23"/>
  <c r="BW49" i="23" l="1"/>
  <c r="DO49" i="23"/>
  <c r="CM49" i="23"/>
  <c r="AW49" i="23"/>
  <c r="DA49" i="23"/>
  <c r="CE49" i="23"/>
  <c r="W49" i="23"/>
  <c r="AS49" i="23"/>
  <c r="BC49" i="23"/>
  <c r="CY49" i="23"/>
  <c r="AI49" i="23"/>
  <c r="DQ49" i="23"/>
  <c r="DU49" i="23"/>
  <c r="BO27" i="23"/>
  <c r="AK27" i="23"/>
  <c r="CS27" i="23"/>
  <c r="BO26" i="23"/>
  <c r="AK26" i="23"/>
  <c r="CS26" i="23"/>
  <c r="CW49" i="23"/>
  <c r="AA49" i="23"/>
  <c r="CK49" i="23"/>
  <c r="CC49" i="23"/>
  <c r="O49" i="23"/>
  <c r="CQ49" i="23"/>
  <c r="DK49" i="23"/>
  <c r="AU49" i="23"/>
  <c r="AO49" i="23"/>
  <c r="DI49" i="23"/>
  <c r="CA49" i="23"/>
  <c r="K49" i="23"/>
  <c r="BA49" i="23"/>
  <c r="DX25" i="23"/>
  <c r="DX24" i="23"/>
  <c r="DE49" i="23"/>
  <c r="BM49" i="23"/>
  <c r="BE49" i="23"/>
  <c r="BG49" i="23"/>
  <c r="BO49" i="23"/>
  <c r="AY49" i="23"/>
  <c r="BS49" i="23"/>
  <c r="AK49" i="23"/>
  <c r="BY49" i="23"/>
  <c r="I49" i="23"/>
  <c r="DG49" i="23"/>
  <c r="S49" i="23"/>
  <c r="BQ49" i="23"/>
  <c r="AG49" i="23"/>
  <c r="BU49" i="23"/>
  <c r="AE49" i="23"/>
  <c r="DC49" i="23"/>
  <c r="CO49" i="23"/>
  <c r="Q49" i="23"/>
  <c r="CS49" i="23"/>
  <c r="AC49" i="23"/>
  <c r="CI49" i="23"/>
  <c r="U49" i="23"/>
  <c r="G49" i="23"/>
  <c r="M49" i="23"/>
  <c r="DS49" i="23"/>
  <c r="CG49" i="23"/>
  <c r="AQ49" i="23"/>
  <c r="CU49" i="23"/>
  <c r="AM49" i="23"/>
  <c r="Y49" i="23"/>
  <c r="DM49" i="23"/>
  <c r="BI49" i="23"/>
  <c r="AA45" i="23"/>
  <c r="CY44" i="23"/>
  <c r="U45" i="23"/>
  <c r="AQ44" i="23"/>
  <c r="BU45" i="23"/>
  <c r="CQ45" i="23"/>
  <c r="O45" i="23"/>
  <c r="DC45" i="23"/>
  <c r="DE44" i="23"/>
  <c r="BU44" i="23"/>
  <c r="Q45" i="23"/>
  <c r="BG45" i="23"/>
  <c r="AG45" i="23"/>
  <c r="BA44" i="23"/>
  <c r="DM45" i="23"/>
  <c r="AE44" i="23"/>
  <c r="BE44" i="23"/>
  <c r="CU45" i="23"/>
  <c r="DC44" i="23"/>
  <c r="BE45" i="23"/>
  <c r="AU45" i="23"/>
  <c r="AY44" i="23"/>
  <c r="AQ45" i="23"/>
  <c r="BA45" i="23"/>
  <c r="CG45" i="23"/>
  <c r="M45" i="23"/>
  <c r="DS44" i="23"/>
  <c r="CM44" i="23"/>
  <c r="AA44" i="23"/>
  <c r="DI45" i="23"/>
  <c r="CA44" i="23"/>
  <c r="BY44" i="23"/>
  <c r="BW44" i="23"/>
  <c r="DQ44" i="23"/>
  <c r="DK45" i="23"/>
  <c r="Q44" i="23"/>
  <c r="BY45" i="23"/>
  <c r="DU44" i="23"/>
  <c r="CS44" i="23"/>
  <c r="DG44" i="23"/>
  <c r="S44" i="23"/>
  <c r="K44" i="23"/>
  <c r="BQ44" i="23"/>
  <c r="CA45" i="23"/>
  <c r="AC45" i="23"/>
  <c r="CC45" i="23"/>
  <c r="BW45" i="23"/>
  <c r="BO45" i="23"/>
  <c r="AW44" i="23"/>
  <c r="CE44" i="23"/>
  <c r="CI44" i="23"/>
  <c r="AS44" i="23"/>
  <c r="CM45" i="23"/>
  <c r="BG44" i="23"/>
  <c r="DG45" i="23"/>
  <c r="BO44" i="23"/>
  <c r="BS44" i="23"/>
  <c r="DU45" i="23"/>
  <c r="G45" i="23"/>
  <c r="CW45" i="23"/>
  <c r="CW44" i="23"/>
  <c r="W44" i="23"/>
  <c r="DQ45" i="23"/>
  <c r="BQ45" i="23"/>
  <c r="CO45" i="23"/>
  <c r="BC44" i="23"/>
  <c r="K45" i="23"/>
  <c r="AM45" i="23"/>
  <c r="AU44" i="23"/>
  <c r="CC44" i="23"/>
  <c r="AO45" i="23"/>
  <c r="AO44" i="23"/>
  <c r="AE45" i="23"/>
  <c r="AK44" i="23"/>
  <c r="BI45" i="23"/>
  <c r="CU44" i="23"/>
  <c r="CE45" i="23"/>
  <c r="DE45" i="23"/>
  <c r="Y44" i="23"/>
  <c r="CO44" i="23"/>
  <c r="CK45" i="23"/>
  <c r="I45" i="23"/>
  <c r="BM45" i="23"/>
  <c r="G44" i="23"/>
  <c r="AS45" i="23"/>
  <c r="M44" i="23"/>
  <c r="Y45" i="23"/>
  <c r="W45" i="23"/>
  <c r="DS45" i="23"/>
  <c r="AI44" i="23"/>
  <c r="DA45" i="23"/>
  <c r="BC45" i="23"/>
  <c r="CQ44" i="23"/>
  <c r="CK44" i="23"/>
  <c r="CG44" i="23"/>
  <c r="DK44" i="23"/>
  <c r="BK44" i="23"/>
  <c r="DI44" i="23"/>
  <c r="CI45" i="23"/>
  <c r="I44" i="23"/>
  <c r="S45" i="23"/>
  <c r="AK45" i="23"/>
  <c r="AI45" i="23"/>
  <c r="DO45" i="23"/>
  <c r="BS45" i="23"/>
  <c r="AG44" i="23"/>
  <c r="CS45" i="23"/>
  <c r="DO44" i="23"/>
  <c r="DA44" i="23"/>
  <c r="CY45" i="23"/>
  <c r="AM44" i="23"/>
  <c r="BM44" i="23"/>
  <c r="AC44" i="23"/>
  <c r="U44" i="23"/>
  <c r="AW45" i="23"/>
  <c r="O44" i="23"/>
  <c r="AY45" i="23"/>
  <c r="DM44" i="23"/>
  <c r="BK45" i="23"/>
  <c r="BI44" i="23"/>
  <c r="I114" i="23" l="1"/>
  <c r="G114" i="23"/>
  <c r="K114" i="23"/>
  <c r="K116" i="23"/>
  <c r="DX26" i="23"/>
  <c r="DX27" i="23"/>
  <c r="E114" i="23"/>
  <c r="I116" i="23"/>
  <c r="G116" i="23"/>
  <c r="DX49" i="23"/>
  <c r="DX44" i="23"/>
  <c r="DX45" i="23"/>
  <c r="DX50" i="23"/>
  <c r="AF114" i="23" l="1"/>
  <c r="E116" i="23"/>
  <c r="AF116" i="23" s="1"/>
</calcChain>
</file>

<file path=xl/comments1.xml><?xml version="1.0" encoding="utf-8"?>
<comments xmlns="http://schemas.openxmlformats.org/spreadsheetml/2006/main">
  <authors>
    <author>堀江＿潤（設計施工グループ）</author>
  </authors>
  <commentList>
    <comment ref="D4" authorId="0" shapeId="0">
      <text>
        <r>
          <rPr>
            <b/>
            <sz val="12"/>
            <color indexed="10"/>
            <rFont val="ＭＳ Ｐゴシック"/>
            <family val="3"/>
            <charset val="128"/>
          </rPr>
          <t>３月契約は翌年度
（翌４月の年度）
として下さい</t>
        </r>
      </text>
    </comment>
  </commentList>
</comments>
</file>

<file path=xl/sharedStrings.xml><?xml version="1.0" encoding="utf-8"?>
<sst xmlns="http://schemas.openxmlformats.org/spreadsheetml/2006/main" count="6290" uniqueCount="267">
  <si>
    <t>月</t>
  </si>
  <si>
    <t>月</t>
    <rPh sb="0" eb="1">
      <t>ガツ</t>
    </rPh>
    <phoneticPr fontId="2"/>
  </si>
  <si>
    <t>日</t>
  </si>
  <si>
    <t>火</t>
  </si>
  <si>
    <t>水</t>
  </si>
  <si>
    <t>木</t>
  </si>
  <si>
    <t>金</t>
  </si>
  <si>
    <t>土</t>
  </si>
  <si>
    <t>～</t>
    <phoneticPr fontId="2"/>
  </si>
  <si>
    <t>計画</t>
    <rPh sb="0" eb="2">
      <t>ケイカク</t>
    </rPh>
    <phoneticPr fontId="2"/>
  </si>
  <si>
    <t>実施</t>
    <rPh sb="0" eb="2">
      <t>ジッシ</t>
    </rPh>
    <phoneticPr fontId="2"/>
  </si>
  <si>
    <t>○</t>
    <phoneticPr fontId="2"/>
  </si>
  <si>
    <t>工期</t>
    <rPh sb="0" eb="2">
      <t>コウキ</t>
    </rPh>
    <phoneticPr fontId="2"/>
  </si>
  <si>
    <t>休工日</t>
    <rPh sb="0" eb="1">
      <t>キュウ</t>
    </rPh>
    <rPh sb="1" eb="2">
      <t>コウ</t>
    </rPh>
    <rPh sb="2" eb="3">
      <t>ビ</t>
    </rPh>
    <phoneticPr fontId="2"/>
  </si>
  <si>
    <t>作業日</t>
    <rPh sb="0" eb="3">
      <t>サギョウビ</t>
    </rPh>
    <phoneticPr fontId="2"/>
  </si>
  <si>
    <t>工事名</t>
    <rPh sb="0" eb="2">
      <t>コウジ</t>
    </rPh>
    <rPh sb="2" eb="3">
      <t>メイ</t>
    </rPh>
    <phoneticPr fontId="2"/>
  </si>
  <si>
    <t>年度</t>
    <rPh sb="0" eb="2">
      <t>ネンド</t>
    </rPh>
    <phoneticPr fontId="2"/>
  </si>
  <si>
    <t>様式－１</t>
  </si>
  <si>
    <t>予　　　　　定</t>
  </si>
  <si>
    <t>実　　　　　　　　　　　施</t>
  </si>
  <si>
    <t>計 画 施 工 内 容</t>
  </si>
  <si>
    <t>変 更 実 施 内 容</t>
  </si>
  <si>
    <t>天候</t>
  </si>
  <si>
    <t>監督員指示・確認事項</t>
  </si>
  <si>
    <t>工 事 名</t>
    <phoneticPr fontId="2"/>
  </si>
  <si>
    <t>受注会社名</t>
    <phoneticPr fontId="2"/>
  </si>
  <si>
    <r>
      <t>現場代理人名</t>
    </r>
    <r>
      <rPr>
        <u/>
        <sz val="12"/>
        <color theme="1"/>
        <rFont val="ＭＳ ゴシック"/>
        <family val="3"/>
        <charset val="128"/>
      </rPr>
      <t>　 　</t>
    </r>
    <phoneticPr fontId="2"/>
  </si>
  <si>
    <t>計画どお
り実施済</t>
    <phoneticPr fontId="2"/>
  </si>
  <si>
    <t>工　　事　　旬　　報　（　計　画　）</t>
    <rPh sb="13" eb="14">
      <t>ケイ</t>
    </rPh>
    <rPh sb="15" eb="16">
      <t>ガ</t>
    </rPh>
    <phoneticPr fontId="2"/>
  </si>
  <si>
    <t>工　　事　　旬　　報　（　実　施　）</t>
    <rPh sb="13" eb="14">
      <t>ジツ</t>
    </rPh>
    <rPh sb="15" eb="16">
      <t>シ</t>
    </rPh>
    <phoneticPr fontId="2"/>
  </si>
  <si>
    <t>×</t>
    <phoneticPr fontId="2"/>
  </si>
  <si>
    <t>月
日</t>
    <rPh sb="3" eb="4">
      <t>ニチ</t>
    </rPh>
    <phoneticPr fontId="2"/>
  </si>
  <si>
    <t>曜
日</t>
    <rPh sb="0" eb="1">
      <t>ヒカリ</t>
    </rPh>
    <rPh sb="3" eb="4">
      <t>ニチ</t>
    </rPh>
    <phoneticPr fontId="2"/>
  </si>
  <si>
    <t>■</t>
    <phoneticPr fontId="2"/>
  </si>
  <si>
    <t>日</t>
    <rPh sb="0" eb="1">
      <t>ニチ</t>
    </rPh>
    <phoneticPr fontId="2"/>
  </si>
  <si>
    <t>土</t>
    <rPh sb="0" eb="1">
      <t>ツチ</t>
    </rPh>
    <phoneticPr fontId="2"/>
  </si>
  <si>
    <t>計画時チェック</t>
    <rPh sb="0" eb="2">
      <t>ケイカク</t>
    </rPh>
    <rPh sb="2" eb="3">
      <t>ジ</t>
    </rPh>
    <phoneticPr fontId="2"/>
  </si>
  <si>
    <t>実施時チェック</t>
    <rPh sb="0" eb="2">
      <t>ジッシ</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</si>
  <si>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</si>
  <si>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確認</t>
    <phoneticPr fontId="2"/>
  </si>
  <si>
    <t>西暦</t>
    <phoneticPr fontId="2"/>
  </si>
  <si>
    <t>○ 黄色着色セルに入力してください。</t>
    <rPh sb="2" eb="4">
      <t>キイロ</t>
    </rPh>
    <rPh sb="4" eb="6">
      <t>チャクショク</t>
    </rPh>
    <rPh sb="9" eb="11">
      <t>ニュウリョク</t>
    </rPh>
    <phoneticPr fontId="2"/>
  </si>
  <si>
    <t>休</t>
    <rPh sb="0" eb="1">
      <t>キュウ</t>
    </rPh>
    <phoneticPr fontId="2"/>
  </si>
  <si>
    <t>無理な計画となっていないか？</t>
    <phoneticPr fontId="2"/>
  </si>
  <si>
    <t>完成日</t>
    <rPh sb="0" eb="2">
      <t>カンセイ</t>
    </rPh>
    <rPh sb="2" eb="3">
      <t>ビ</t>
    </rPh>
    <phoneticPr fontId="2"/>
  </si>
  <si>
    <t>工事の完了日</t>
    <rPh sb="0" eb="2">
      <t>コウジ</t>
    </rPh>
    <rPh sb="3" eb="5">
      <t>カンリョウ</t>
    </rPh>
    <rPh sb="5" eb="6">
      <t>ビ</t>
    </rPh>
    <phoneticPr fontId="2"/>
  </si>
  <si>
    <t>工事の始期</t>
    <rPh sb="0" eb="2">
      <t>コウジ</t>
    </rPh>
    <rPh sb="3" eb="5">
      <t>シキ</t>
    </rPh>
    <phoneticPr fontId="2"/>
  </si>
  <si>
    <t>工事の完了日</t>
    <rPh sb="0" eb="2">
      <t>コウジ</t>
    </rPh>
    <rPh sb="3" eb="6">
      <t>カンリョウビ</t>
    </rPh>
    <phoneticPr fontId="2"/>
  </si>
  <si>
    <t>対象期間</t>
    <rPh sb="0" eb="2">
      <t>タイショウ</t>
    </rPh>
    <rPh sb="2" eb="4">
      <t>キカン</t>
    </rPh>
    <phoneticPr fontId="2"/>
  </si>
  <si>
    <t>契約工期</t>
    <rPh sb="0" eb="2">
      <t>ケイヤク</t>
    </rPh>
    <rPh sb="2" eb="4">
      <t>コウキ</t>
    </rPh>
    <phoneticPr fontId="2"/>
  </si>
  <si>
    <t>休暇控除</t>
    <rPh sb="0" eb="2">
      <t>キュウカ</t>
    </rPh>
    <rPh sb="2" eb="4">
      <t>コウジョ</t>
    </rPh>
    <phoneticPr fontId="2"/>
  </si>
  <si>
    <t>実休工日</t>
    <rPh sb="0" eb="1">
      <t>ジツ</t>
    </rPh>
    <rPh sb="1" eb="2">
      <t>キュウ</t>
    </rPh>
    <rPh sb="2" eb="3">
      <t>コウ</t>
    </rPh>
    <rPh sb="3" eb="4">
      <t>ビ</t>
    </rPh>
    <phoneticPr fontId="2"/>
  </si>
  <si>
    <t>対象外</t>
    <rPh sb="0" eb="3">
      <t>タイショウガイ</t>
    </rPh>
    <phoneticPr fontId="2"/>
  </si>
  <si>
    <t>■：作業日　休：休工日　（空白）：対象外期間</t>
    <rPh sb="6" eb="7">
      <t>キュウ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</si>
  <si>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</si>
  <si>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</si>
  <si>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</si>
  <si>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</si>
  <si>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</si>
  <si>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</si>
  <si>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土</t>
    <rPh sb="0" eb="1">
      <t>ド</t>
    </rPh>
    <phoneticPr fontId="2"/>
  </si>
  <si>
    <t>稼働日</t>
    <rPh sb="0" eb="3">
      <t>カドウビ</t>
    </rPh>
    <phoneticPr fontId="2"/>
  </si>
  <si>
    <t>＝</t>
    <phoneticPr fontId="2"/>
  </si>
  <si>
    <t>計画見込</t>
    <rPh sb="0" eb="2">
      <t>ケイカク</t>
    </rPh>
    <rPh sb="2" eb="4">
      <t>ミコミ</t>
    </rPh>
    <phoneticPr fontId="2"/>
  </si>
  <si>
    <t>実施見込</t>
    <rPh sb="0" eb="2">
      <t>ジッシ</t>
    </rPh>
    <rPh sb="2" eb="4">
      <t>ミコ</t>
    </rPh>
    <phoneticPr fontId="2"/>
  </si>
  <si>
    <t>現場閉所率（％）</t>
    <phoneticPr fontId="2"/>
  </si>
  <si>
    <t>現場閉所日数/週休2日確認対象期間</t>
    <phoneticPr fontId="2"/>
  </si>
  <si>
    <t>着工日</t>
    <rPh sb="0" eb="3">
      <t>チャッコウビ</t>
    </rPh>
    <phoneticPr fontId="2"/>
  </si>
  <si>
    <t>○</t>
    <phoneticPr fontId="2"/>
  </si>
  <si>
    <t>　　　</t>
    <phoneticPr fontId="2"/>
  </si>
  <si>
    <t>○</t>
    <phoneticPr fontId="2"/>
  </si>
  <si>
    <t>工事の始期日</t>
    <rPh sb="0" eb="2">
      <t>コウジ</t>
    </rPh>
    <rPh sb="3" eb="5">
      <t>シキ</t>
    </rPh>
    <rPh sb="5" eb="6">
      <t>ビ</t>
    </rPh>
    <phoneticPr fontId="2"/>
  </si>
  <si>
    <t>夏</t>
    <rPh sb="0" eb="1">
      <t>ナツ</t>
    </rPh>
    <phoneticPr fontId="2"/>
  </si>
  <si>
    <t>年</t>
    <rPh sb="0" eb="1">
      <t>ネン</t>
    </rPh>
    <phoneticPr fontId="2"/>
  </si>
  <si>
    <t>休</t>
    <rPh sb="0" eb="1">
      <t>ヤス</t>
    </rPh>
    <phoneticPr fontId="2"/>
  </si>
  <si>
    <t>〔凡例〕　■：作業日　休：休工日　（空白）：対象外期間</t>
    <rPh sb="1" eb="3">
      <t>ハンレイ</t>
    </rPh>
    <phoneticPr fontId="2"/>
  </si>
  <si>
    <t>入力方法</t>
    <rPh sb="0" eb="2">
      <t>ニュウリョク</t>
    </rPh>
    <rPh sb="2" eb="4">
      <t>ホウホウ</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</si>
  <si>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</si>
  <si>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</si>
  <si>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</si>
  <si>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</si>
  <si>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</si>
  <si>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　（実績調書ワークシートの、契約工期および対象期間に反映される）</t>
    <rPh sb="2" eb="4">
      <t>ジッセキ</t>
    </rPh>
    <rPh sb="4" eb="6">
      <t>チョウショ</t>
    </rPh>
    <rPh sb="14" eb="16">
      <t>ケイヤク</t>
    </rPh>
    <rPh sb="16" eb="18">
      <t>コウキ</t>
    </rPh>
    <rPh sb="21" eb="23">
      <t>タイショウ</t>
    </rPh>
    <rPh sb="23" eb="25">
      <t>キカン</t>
    </rPh>
    <rPh sb="26" eb="28">
      <t>ハンエイ</t>
    </rPh>
    <phoneticPr fontId="2"/>
  </si>
  <si>
    <t>〔初期入力　ワークシート〕</t>
    <phoneticPr fontId="2"/>
  </si>
  <si>
    <t>・受注者の施工予定（施工計画書提出時のもの）を、計画欄に記入する。</t>
    <rPh sb="1" eb="4">
      <t>ジュチュウシャ</t>
    </rPh>
    <rPh sb="5" eb="7">
      <t>セコウ</t>
    </rPh>
    <rPh sb="7" eb="9">
      <t>ヨテイ</t>
    </rPh>
    <rPh sb="10" eb="12">
      <t>セコウ</t>
    </rPh>
    <rPh sb="12" eb="15">
      <t>ケイカクショ</t>
    </rPh>
    <rPh sb="15" eb="17">
      <t>テイシュツ</t>
    </rPh>
    <rPh sb="17" eb="18">
      <t>ジ</t>
    </rPh>
    <rPh sb="24" eb="26">
      <t>ケイカク</t>
    </rPh>
    <rPh sb="26" eb="27">
      <t>ラン</t>
    </rPh>
    <rPh sb="28" eb="30">
      <t>キニュウ</t>
    </rPh>
    <phoneticPr fontId="2"/>
  </si>
  <si>
    <t>　　（作業日は「■」、休工日は「休」を選択）</t>
    <rPh sb="3" eb="6">
      <t>サギョウビ</t>
    </rPh>
    <rPh sb="11" eb="12">
      <t>キュウ</t>
    </rPh>
    <rPh sb="12" eb="13">
      <t>コウ</t>
    </rPh>
    <rPh sb="13" eb="14">
      <t>ニチ</t>
    </rPh>
    <rPh sb="16" eb="17">
      <t>ヤス</t>
    </rPh>
    <rPh sb="19" eb="21">
      <t>センタク</t>
    </rPh>
    <phoneticPr fontId="2"/>
  </si>
  <si>
    <t>・受注者の施工実績を、実施欄に記入する。</t>
    <rPh sb="1" eb="4">
      <t>ジュチュウシャ</t>
    </rPh>
    <rPh sb="5" eb="7">
      <t>セコウ</t>
    </rPh>
    <rPh sb="7" eb="9">
      <t>ジッセキ</t>
    </rPh>
    <rPh sb="11" eb="13">
      <t>ジッシ</t>
    </rPh>
    <rPh sb="13" eb="14">
      <t>ラン</t>
    </rPh>
    <rPh sb="15" eb="17">
      <t>キニュウ</t>
    </rPh>
    <phoneticPr fontId="2"/>
  </si>
  <si>
    <t>　　（計画欄と同じ記入方法）</t>
    <rPh sb="3" eb="5">
      <t>ケイカク</t>
    </rPh>
    <rPh sb="5" eb="6">
      <t>ラン</t>
    </rPh>
    <rPh sb="7" eb="8">
      <t>オナ</t>
    </rPh>
    <rPh sb="9" eb="11">
      <t>キニュウ</t>
    </rPh>
    <rPh sb="11" eb="13">
      <t>ホウホウ</t>
    </rPh>
    <phoneticPr fontId="2"/>
  </si>
  <si>
    <t xml:space="preserve"> ○受注者が週休２日の取組を希望する場合</t>
    <rPh sb="2" eb="5">
      <t>ジュチュウシャ</t>
    </rPh>
    <rPh sb="11" eb="13">
      <t>トリクミ</t>
    </rPh>
    <rPh sb="14" eb="16">
      <t>キボウ</t>
    </rPh>
    <phoneticPr fontId="2"/>
  </si>
  <si>
    <t>　以下の内容を確認する。</t>
    <rPh sb="1" eb="3">
      <t>イカ</t>
    </rPh>
    <rPh sb="4" eb="6">
      <t>ナイヨウ</t>
    </rPh>
    <phoneticPr fontId="2"/>
  </si>
  <si>
    <t>施工計画時に、４週８休以上の休日取得が見込まれているか？</t>
    <phoneticPr fontId="2"/>
  </si>
  <si>
    <t>（実績調書ワークシートの、計画時チェック欄が「OK」となっているか）</t>
    <rPh sb="1" eb="3">
      <t>ジッセキ</t>
    </rPh>
    <rPh sb="3" eb="5">
      <t>チョウショ</t>
    </rPh>
    <phoneticPr fontId="2"/>
  </si>
  <si>
    <t>〔実績調書　ワークシート〕</t>
    <rPh sb="1" eb="3">
      <t>ジッセキ</t>
    </rPh>
    <rPh sb="3" eb="5">
      <t>チョウショ</t>
    </rPh>
    <phoneticPr fontId="2"/>
  </si>
  <si>
    <t>　確認する。</t>
    <rPh sb="1" eb="3">
      <t>カクニン</t>
    </rPh>
    <phoneticPr fontId="2"/>
  </si>
  <si>
    <t>○</t>
    <phoneticPr fontId="2"/>
  </si>
  <si>
    <t>現場閉所率を確認し、履行状況に応じた設計変更を行う。</t>
    <rPh sb="0" eb="2">
      <t>ゲンバ</t>
    </rPh>
    <rPh sb="2" eb="4">
      <t>ヘイショ</t>
    </rPh>
    <rPh sb="4" eb="5">
      <t>リツ</t>
    </rPh>
    <rPh sb="6" eb="8">
      <t>カクニン</t>
    </rPh>
    <rPh sb="10" eb="12">
      <t>リコウ</t>
    </rPh>
    <rPh sb="12" eb="14">
      <t>ジョウキョウ</t>
    </rPh>
    <rPh sb="15" eb="16">
      <t>オウ</t>
    </rPh>
    <rPh sb="18" eb="20">
      <t>セッケイ</t>
    </rPh>
    <rPh sb="20" eb="22">
      <t>ヘンコウ</t>
    </rPh>
    <rPh sb="23" eb="24">
      <t>オコナ</t>
    </rPh>
    <phoneticPr fontId="2"/>
  </si>
  <si>
    <t>実績調書ワークシートの記入内容に誤りはないか？</t>
    <rPh sb="0" eb="2">
      <t>ジッセキ</t>
    </rPh>
    <rPh sb="2" eb="4">
      <t>チョウショ</t>
    </rPh>
    <rPh sb="11" eb="13">
      <t>キニュウ</t>
    </rPh>
    <rPh sb="13" eb="15">
      <t>ナイヨウ</t>
    </rPh>
    <rPh sb="16" eb="17">
      <t>アヤマ</t>
    </rPh>
    <phoneticPr fontId="2"/>
  </si>
  <si>
    <t>確認方法</t>
    <rPh sb="0" eb="2">
      <t>カクニン</t>
    </rPh>
    <rPh sb="2" eb="4">
      <t>ホウホウ</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</si>
  <si>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</si>
  <si>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・カレンダー形式で日々の履行状況（計画、実施）を入力することで、現場閉所率が出力</t>
    <rPh sb="6" eb="8">
      <t>ケイシキ</t>
    </rPh>
    <rPh sb="9" eb="11">
      <t>ヒビ</t>
    </rPh>
    <rPh sb="12" eb="14">
      <t>リコウ</t>
    </rPh>
    <rPh sb="14" eb="16">
      <t>ジョウキョウ</t>
    </rPh>
    <rPh sb="17" eb="19">
      <t>ケイカク</t>
    </rPh>
    <rPh sb="20" eb="22">
      <t>ジッシ</t>
    </rPh>
    <rPh sb="24" eb="26">
      <t>ニュウリョク</t>
    </rPh>
    <rPh sb="32" eb="34">
      <t>ゲンバ</t>
    </rPh>
    <rPh sb="34" eb="36">
      <t>ヘイショ</t>
    </rPh>
    <rPh sb="36" eb="37">
      <t>リツ</t>
    </rPh>
    <rPh sb="38" eb="40">
      <t>シュツリョク</t>
    </rPh>
    <phoneticPr fontId="2"/>
  </si>
  <si>
    <t>　　されるようになっています。（実績調書ワークシート）</t>
    <rPh sb="16" eb="18">
      <t>ジッセキ</t>
    </rPh>
    <rPh sb="18" eb="20">
      <t>チョウショ</t>
    </rPh>
    <phoneticPr fontId="2"/>
  </si>
  <si>
    <t>　したものです。</t>
    <phoneticPr fontId="2"/>
  </si>
  <si>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</si>
  <si>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</si>
  <si>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・実績調書を、履行確認の協議に使用する、印刷物を施工協議簿に添付する等、受発注者</t>
    <rPh sb="1" eb="3">
      <t>ジッセキ</t>
    </rPh>
    <rPh sb="3" eb="5">
      <t>チョウショ</t>
    </rPh>
    <rPh sb="7" eb="9">
      <t>リコウ</t>
    </rPh>
    <rPh sb="9" eb="11">
      <t>カクニン</t>
    </rPh>
    <rPh sb="12" eb="14">
      <t>キョウギ</t>
    </rPh>
    <rPh sb="15" eb="17">
      <t>シヨウ</t>
    </rPh>
    <rPh sb="20" eb="22">
      <t>インサツ</t>
    </rPh>
    <rPh sb="22" eb="23">
      <t>ブツ</t>
    </rPh>
    <rPh sb="24" eb="26">
      <t>セコウ</t>
    </rPh>
    <rPh sb="26" eb="28">
      <t>キョウギ</t>
    </rPh>
    <rPh sb="28" eb="29">
      <t>ボ</t>
    </rPh>
    <rPh sb="30" eb="32">
      <t>テンプ</t>
    </rPh>
    <rPh sb="34" eb="35">
      <t>トウ</t>
    </rPh>
    <rPh sb="36" eb="39">
      <t>ジュハッチュウ</t>
    </rPh>
    <rPh sb="39" eb="40">
      <t>モノ</t>
    </rPh>
    <phoneticPr fontId="2"/>
  </si>
  <si>
    <t>新・週休２日履行確認ツールについて</t>
    <rPh sb="0" eb="1">
      <t>シン</t>
    </rPh>
    <rPh sb="2" eb="4">
      <t>シュウキュウ</t>
    </rPh>
    <rPh sb="5" eb="6">
      <t>ニチ</t>
    </rPh>
    <rPh sb="6" eb="8">
      <t>リコウ</t>
    </rPh>
    <rPh sb="8" eb="10">
      <t>カクニン</t>
    </rPh>
    <phoneticPr fontId="2"/>
  </si>
  <si>
    <t>　　間の情報共有を図るため、各自で使いやすいように活用ください。</t>
    <rPh sb="4" eb="6">
      <t>ジョウホウ</t>
    </rPh>
    <rPh sb="6" eb="8">
      <t>キョウユウ</t>
    </rPh>
    <rPh sb="9" eb="10">
      <t>ハカ</t>
    </rPh>
    <rPh sb="14" eb="16">
      <t>カクジ</t>
    </rPh>
    <rPh sb="17" eb="18">
      <t>ツカ</t>
    </rPh>
    <rPh sb="25" eb="27">
      <t>カツヨウ</t>
    </rPh>
    <phoneticPr fontId="2"/>
  </si>
  <si>
    <t>海上</t>
    <rPh sb="0" eb="2">
      <t>カイジョウ</t>
    </rPh>
    <phoneticPr fontId="2"/>
  </si>
  <si>
    <t>休日等取得実績調書</t>
    <rPh sb="0" eb="3">
      <t>キュウジツトウ</t>
    </rPh>
    <rPh sb="3" eb="5">
      <t>シュトク</t>
    </rPh>
    <rPh sb="5" eb="7">
      <t>ジッセキ</t>
    </rPh>
    <rPh sb="7" eb="9">
      <t>チョウショ</t>
    </rPh>
    <phoneticPr fontId="2"/>
  </si>
  <si>
    <t>曜日</t>
    <rPh sb="0" eb="2">
      <t>ヨウビ</t>
    </rPh>
    <phoneticPr fontId="2"/>
  </si>
  <si>
    <t>土</t>
    <phoneticPr fontId="2"/>
  </si>
  <si>
    <t>2024</t>
  </si>
  <si>
    <t>3月</t>
    <rPh sb="1" eb="2">
      <t>ガツ</t>
    </rPh>
    <phoneticPr fontId="2"/>
  </si>
  <si>
    <t>翌年2月</t>
    <rPh sb="0" eb="2">
      <t>ヨクネン</t>
    </rPh>
    <rPh sb="3" eb="4">
      <t>ガツ</t>
    </rPh>
    <phoneticPr fontId="2"/>
  </si>
  <si>
    <t>翌年3月</t>
    <rPh sb="0" eb="2">
      <t>ヨクネン</t>
    </rPh>
    <rPh sb="3" eb="4">
      <t>ガツ</t>
    </rPh>
    <phoneticPr fontId="2"/>
  </si>
  <si>
    <t>4月</t>
    <rPh sb="1" eb="2">
      <t>ガツ</t>
    </rPh>
    <phoneticPr fontId="2"/>
  </si>
  <si>
    <t>5月</t>
  </si>
  <si>
    <t>6月</t>
  </si>
  <si>
    <t>7月</t>
  </si>
  <si>
    <t>8月</t>
  </si>
  <si>
    <t>9月</t>
  </si>
  <si>
    <t>10月</t>
  </si>
  <si>
    <t>11月</t>
  </si>
  <si>
    <t>12月</t>
  </si>
  <si>
    <t>翌年1月</t>
    <rPh sb="0" eb="2">
      <t>ヨクネン</t>
    </rPh>
    <phoneticPr fontId="2"/>
  </si>
  <si>
    <t>2018</t>
    <phoneticPr fontId="2"/>
  </si>
  <si>
    <t>2019</t>
    <phoneticPr fontId="2"/>
  </si>
  <si>
    <t>2020</t>
    <phoneticPr fontId="2"/>
  </si>
  <si>
    <t>2021</t>
    <phoneticPr fontId="2"/>
  </si>
  <si>
    <t>2022</t>
    <phoneticPr fontId="2"/>
  </si>
  <si>
    <t>2023</t>
    <phoneticPr fontId="2"/>
  </si>
  <si>
    <t>2025</t>
    <phoneticPr fontId="2"/>
  </si>
  <si>
    <t>2026</t>
    <phoneticPr fontId="2"/>
  </si>
  <si>
    <t>2027</t>
    <phoneticPr fontId="2"/>
  </si>
  <si>
    <t>2028</t>
    <phoneticPr fontId="2"/>
  </si>
  <si>
    <t>2029</t>
    <phoneticPr fontId="2"/>
  </si>
  <si>
    <t>2030</t>
    <phoneticPr fontId="2"/>
  </si>
  <si>
    <t>2031</t>
    <phoneticPr fontId="2"/>
  </si>
  <si>
    <t>2032</t>
    <phoneticPr fontId="2"/>
  </si>
  <si>
    <t>2033</t>
    <phoneticPr fontId="2"/>
  </si>
  <si>
    <t>2034</t>
    <phoneticPr fontId="2"/>
  </si>
  <si>
    <t>2035</t>
    <phoneticPr fontId="2"/>
  </si>
  <si>
    <t>2036</t>
    <phoneticPr fontId="2"/>
  </si>
  <si>
    <t>2037</t>
    <phoneticPr fontId="2"/>
  </si>
  <si>
    <t>水</t>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</si>
  <si>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</si>
  <si>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</si>
  <si>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</si>
  <si>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</si>
  <si>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</si>
  <si>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</si>
  <si>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</si>
  <si>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</si>
  <si>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（稼働日、休日チェック）</t>
    <rPh sb="1" eb="4">
      <t>カドウビ</t>
    </rPh>
    <rPh sb="5" eb="7">
      <t>キュウジツ</t>
    </rPh>
    <phoneticPr fontId="2"/>
  </si>
  <si>
    <t>週区切り（日～土）</t>
    <rPh sb="0" eb="1">
      <t>シュウ</t>
    </rPh>
    <rPh sb="1" eb="3">
      <t>クギ</t>
    </rPh>
    <rPh sb="5" eb="6">
      <t>ニチ</t>
    </rPh>
    <rPh sb="7" eb="8">
      <t>ド</t>
    </rPh>
    <phoneticPr fontId="2"/>
  </si>
  <si>
    <t>期間</t>
    <rPh sb="0" eb="2">
      <t>キカン</t>
    </rPh>
    <phoneticPr fontId="2"/>
  </si>
  <si>
    <t>11月</t>
    <rPh sb="2" eb="3">
      <t>ガツ</t>
    </rPh>
    <phoneticPr fontId="2"/>
  </si>
  <si>
    <t>12月</t>
    <rPh sb="2" eb="3">
      <t>ガツ</t>
    </rPh>
    <phoneticPr fontId="2"/>
  </si>
  <si>
    <t>1週</t>
  </si>
  <si>
    <t>2週</t>
  </si>
  <si>
    <t>3週</t>
  </si>
  <si>
    <t>4週</t>
  </si>
  <si>
    <t>5週</t>
  </si>
  <si>
    <t>6週</t>
  </si>
  <si>
    <t>7週</t>
  </si>
  <si>
    <t>8週</t>
  </si>
  <si>
    <t>9週</t>
  </si>
  <si>
    <t>10週</t>
  </si>
  <si>
    <t>11週</t>
  </si>
  <si>
    <t>12週</t>
  </si>
  <si>
    <t>13週</t>
  </si>
  <si>
    <t>14週</t>
  </si>
  <si>
    <t>15週</t>
  </si>
  <si>
    <t>16週</t>
  </si>
  <si>
    <t>17週</t>
  </si>
  <si>
    <t>18週</t>
  </si>
  <si>
    <t>19週</t>
  </si>
  <si>
    <t>20週</t>
  </si>
  <si>
    <t>21週</t>
  </si>
  <si>
    <t>22週</t>
  </si>
  <si>
    <t>23週</t>
  </si>
  <si>
    <t>24週</t>
  </si>
  <si>
    <t>25週</t>
  </si>
  <si>
    <t>26週</t>
  </si>
  <si>
    <t>27週</t>
  </si>
  <si>
    <t>28週</t>
  </si>
  <si>
    <t>29週</t>
  </si>
  <si>
    <t>30週</t>
  </si>
  <si>
    <t>31週</t>
  </si>
  <si>
    <t>32週</t>
  </si>
  <si>
    <t>33週</t>
  </si>
  <si>
    <t>34週</t>
  </si>
  <si>
    <t>35週</t>
  </si>
  <si>
    <t>36週</t>
  </si>
  <si>
    <t>37週</t>
  </si>
  <si>
    <t>38週</t>
  </si>
  <si>
    <t>39週</t>
  </si>
  <si>
    <t>40週</t>
  </si>
  <si>
    <t>41週</t>
  </si>
  <si>
    <t>42週</t>
  </si>
  <si>
    <t>43週</t>
  </si>
  <si>
    <t>44週</t>
  </si>
  <si>
    <t>45週</t>
  </si>
  <si>
    <t>46週</t>
  </si>
  <si>
    <t>47週</t>
  </si>
  <si>
    <t>48週</t>
  </si>
  <si>
    <t>49週</t>
  </si>
  <si>
    <t>50週</t>
  </si>
  <si>
    <t>51週</t>
  </si>
  <si>
    <t>52週</t>
  </si>
  <si>
    <t>53週</t>
  </si>
  <si>
    <t>54週</t>
  </si>
  <si>
    <t>55週</t>
  </si>
  <si>
    <t>56週</t>
  </si>
  <si>
    <t>57週</t>
  </si>
  <si>
    <t>58週</t>
  </si>
  <si>
    <t>59週</t>
  </si>
  <si>
    <t>60週</t>
  </si>
  <si>
    <t>61週</t>
  </si>
  <si>
    <t>この週は工事期間？</t>
    <rPh sb="2" eb="3">
      <t>シュウ</t>
    </rPh>
    <rPh sb="4" eb="6">
      <t>コウジ</t>
    </rPh>
    <rPh sb="6" eb="8">
      <t>キカン</t>
    </rPh>
    <phoneticPr fontId="2"/>
  </si>
  <si>
    <t>土日は何日休み？</t>
    <rPh sb="0" eb="2">
      <t>ドニチ</t>
    </rPh>
    <rPh sb="3" eb="4">
      <t>ナン</t>
    </rPh>
    <rPh sb="4" eb="5">
      <t>ニチ</t>
    </rPh>
    <rPh sb="5" eb="6">
      <t>ヤス</t>
    </rPh>
    <phoneticPr fontId="2"/>
  </si>
  <si>
    <t>休みは何日？</t>
    <rPh sb="0" eb="1">
      <t>ヤス</t>
    </rPh>
    <rPh sb="3" eb="5">
      <t>ナンニチ</t>
    </rPh>
    <phoneticPr fontId="2"/>
  </si>
  <si>
    <t>土日は全て休日ですか？</t>
    <rPh sb="0" eb="2">
      <t>ドニチ</t>
    </rPh>
    <rPh sb="3" eb="4">
      <t>スベ</t>
    </rPh>
    <rPh sb="5" eb="7">
      <t>キュウジツ</t>
    </rPh>
    <phoneticPr fontId="2"/>
  </si>
  <si>
    <t>結果</t>
    <rPh sb="0" eb="2">
      <t>ケッカ</t>
    </rPh>
    <phoneticPr fontId="2"/>
  </si>
  <si>
    <t>休日は２日ですか？</t>
    <rPh sb="0" eb="2">
      <t>キュウジツ</t>
    </rPh>
    <rPh sb="4" eb="5">
      <t>ニチ</t>
    </rPh>
    <phoneticPr fontId="2"/>
  </si>
  <si>
    <t>この週に土日は何日ある？</t>
    <rPh sb="2" eb="3">
      <t>シュウ</t>
    </rPh>
    <rPh sb="4" eb="6">
      <t>ドニチ</t>
    </rPh>
    <rPh sb="7" eb="9">
      <t>ナンニチ</t>
    </rPh>
    <phoneticPr fontId="2"/>
  </si>
  <si>
    <t>※完全週休2日を達成していない週をカウントしている。結果が0であれば達成</t>
    <rPh sb="1" eb="5">
      <t>カンゼンシュウキュウ</t>
    </rPh>
    <rPh sb="6" eb="7">
      <t>ニチ</t>
    </rPh>
    <rPh sb="8" eb="10">
      <t>タッセイ</t>
    </rPh>
    <rPh sb="15" eb="16">
      <t>シュウ</t>
    </rPh>
    <rPh sb="26" eb="28">
      <t>ケッカ</t>
    </rPh>
    <rPh sb="34" eb="36">
      <t>タッセイ</t>
    </rPh>
    <phoneticPr fontId="2"/>
  </si>
  <si>
    <t>※週休2日を達成していない週をカウントしている。結果が0であれば達成</t>
    <rPh sb="1" eb="3">
      <t>シュウキュウ</t>
    </rPh>
    <rPh sb="4" eb="5">
      <t>ニチ</t>
    </rPh>
    <rPh sb="6" eb="8">
      <t>タッセイ</t>
    </rPh>
    <rPh sb="13" eb="14">
      <t>シュウ</t>
    </rPh>
    <rPh sb="24" eb="26">
      <t>ケッカ</t>
    </rPh>
    <rPh sb="32" eb="34">
      <t>タッセイ</t>
    </rPh>
    <phoneticPr fontId="2"/>
  </si>
  <si>
    <t>陸上</t>
    <rPh sb="0" eb="2">
      <t>リクジョウ</t>
    </rPh>
    <phoneticPr fontId="2"/>
  </si>
  <si>
    <t>木</t>
    <phoneticPr fontId="2"/>
  </si>
  <si>
    <t>金</t>
    <phoneticPr fontId="2"/>
  </si>
  <si>
    <t>1月</t>
    <rPh sb="1" eb="2">
      <t>ガツ</t>
    </rPh>
    <phoneticPr fontId="2"/>
  </si>
  <si>
    <t>2月</t>
    <rPh sb="1" eb="2">
      <t>ガツ</t>
    </rPh>
    <phoneticPr fontId="2"/>
  </si>
  <si>
    <t>合計</t>
    <rPh sb="0" eb="2">
      <t>ゴウケイ</t>
    </rPh>
    <phoneticPr fontId="2"/>
  </si>
  <si>
    <t>※何も入力されてない状態では達成状況を空欄にしたいのでここをキーに使う</t>
    <rPh sb="1" eb="2">
      <t>ナニ</t>
    </rPh>
    <rPh sb="3" eb="5">
      <t>ニュウリョク</t>
    </rPh>
    <rPh sb="10" eb="12">
      <t>ジョウタイ</t>
    </rPh>
    <rPh sb="14" eb="18">
      <t>タッセイジョウキョウ</t>
    </rPh>
    <rPh sb="19" eb="21">
      <t>クウラン</t>
    </rPh>
    <rPh sb="33" eb="34">
      <t>ツカ</t>
    </rPh>
    <phoneticPr fontId="2"/>
  </si>
  <si>
    <t>3月</t>
    <rPh sb="1" eb="2">
      <t>ガツ</t>
    </rPh>
    <phoneticPr fontId="2"/>
  </si>
  <si>
    <t>4月</t>
    <rPh sb="1" eb="2">
      <t>ガツ</t>
    </rPh>
    <phoneticPr fontId="2"/>
  </si>
  <si>
    <t>12月</t>
    <rPh sb="2" eb="3">
      <t>ガツ</t>
    </rPh>
    <phoneticPr fontId="2"/>
  </si>
  <si>
    <t>1月</t>
    <rPh sb="1" eb="2">
      <t>ガツ</t>
    </rPh>
    <phoneticPr fontId="2"/>
  </si>
  <si>
    <t>2月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</si>
  <si>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</si>
  <si>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</si>
  <si>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</si>
  <si>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</si>
  <si>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</si>
  <si>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</si>
  <si>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</si>
  <si>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この月は月末は工期？</t>
    <rPh sb="2" eb="3">
      <t>ツキ</t>
    </rPh>
    <rPh sb="4" eb="6">
      <t>ゲツマツ</t>
    </rPh>
    <rPh sb="7" eb="9">
      <t>コウキ</t>
    </rPh>
    <phoneticPr fontId="2"/>
  </si>
  <si>
    <t>この月は月初は工期？</t>
    <rPh sb="2" eb="3">
      <t>ツキ</t>
    </rPh>
    <rPh sb="4" eb="6">
      <t>ツキハジ</t>
    </rPh>
    <rPh sb="7" eb="9">
      <t>コウキ</t>
    </rPh>
    <phoneticPr fontId="2"/>
  </si>
  <si>
    <t>この月は月末は工期？(うるう年）</t>
    <rPh sb="2" eb="3">
      <t>ツキ</t>
    </rPh>
    <rPh sb="4" eb="6">
      <t>ゲツマツ</t>
    </rPh>
    <rPh sb="7" eb="9">
      <t>コウキ</t>
    </rPh>
    <rPh sb="14" eb="15">
      <t>ドシ</t>
    </rPh>
    <phoneticPr fontId="2"/>
  </si>
  <si>
    <t>この月は工期始or終が中途なので計算が必要？</t>
    <rPh sb="2" eb="3">
      <t>ツキ</t>
    </rPh>
    <rPh sb="4" eb="6">
      <t>コウキ</t>
    </rPh>
    <rPh sb="6" eb="7">
      <t>ハジ</t>
    </rPh>
    <rPh sb="9" eb="10">
      <t>オ</t>
    </rPh>
    <rPh sb="11" eb="13">
      <t>チュウト</t>
    </rPh>
    <rPh sb="16" eb="18">
      <t>ケイサン</t>
    </rPh>
    <rPh sb="19" eb="21">
      <t>ヒツヨウ</t>
    </rPh>
    <phoneticPr fontId="2"/>
  </si>
  <si>
    <t>この月に土日は何日ある？</t>
    <rPh sb="2" eb="3">
      <t>ツキ</t>
    </rPh>
    <rPh sb="4" eb="6">
      <t>ドニチ</t>
    </rPh>
    <rPh sb="7" eb="9">
      <t>ナンニチ</t>
    </rPh>
    <phoneticPr fontId="2"/>
  </si>
  <si>
    <t>この月は工期範囲内？</t>
    <rPh sb="2" eb="3">
      <t>ツキ</t>
    </rPh>
    <rPh sb="4" eb="6">
      <t>コウキ</t>
    </rPh>
    <rPh sb="6" eb="9">
      <t>ハンイナイ</t>
    </rPh>
    <phoneticPr fontId="2"/>
  </si>
  <si>
    <t>この月の工期内に土日は何日ある？</t>
    <rPh sb="2" eb="3">
      <t>ツキ</t>
    </rPh>
    <rPh sb="4" eb="6">
      <t>コウキ</t>
    </rPh>
    <rPh sb="6" eb="7">
      <t>ナイ</t>
    </rPh>
    <rPh sb="8" eb="10">
      <t>ドニチ</t>
    </rPh>
    <rPh sb="11" eb="13">
      <t>ナンニチ</t>
    </rPh>
    <phoneticPr fontId="2"/>
  </si>
  <si>
    <t>この月は4週8休を達成？</t>
    <rPh sb="2" eb="3">
      <t>ツキ</t>
    </rPh>
    <rPh sb="5" eb="6">
      <t>シュウ</t>
    </rPh>
    <rPh sb="7" eb="8">
      <t>ヤス</t>
    </rPh>
    <rPh sb="9" eb="11">
      <t>タッセイ</t>
    </rPh>
    <phoneticPr fontId="2"/>
  </si>
  <si>
    <t>中途開始の場合は土日&gt;=閉所？</t>
    <rPh sb="0" eb="2">
      <t>チュウト</t>
    </rPh>
    <rPh sb="2" eb="4">
      <t>カイシ</t>
    </rPh>
    <rPh sb="5" eb="7">
      <t>バアイ</t>
    </rPh>
    <rPh sb="8" eb="10">
      <t>ドニチ</t>
    </rPh>
    <rPh sb="12" eb="14">
      <t>ヘイショ</t>
    </rPh>
    <phoneticPr fontId="2"/>
  </si>
  <si>
    <t>4週8休未達の場合は土日&gt;=閉所？</t>
    <rPh sb="1" eb="2">
      <t>シュウ</t>
    </rPh>
    <rPh sb="3" eb="4">
      <t>ヤス</t>
    </rPh>
    <rPh sb="4" eb="6">
      <t>ミタツ</t>
    </rPh>
    <rPh sb="7" eb="9">
      <t>バアイ</t>
    </rPh>
    <rPh sb="10" eb="12">
      <t>ドニチ</t>
    </rPh>
    <rPh sb="14" eb="16">
      <t>ヘイショ</t>
    </rPh>
    <phoneticPr fontId="2"/>
  </si>
  <si>
    <t>この月の工期内に休み何日ある？</t>
    <rPh sb="2" eb="3">
      <t>ツキ</t>
    </rPh>
    <rPh sb="4" eb="6">
      <t>コウキ</t>
    </rPh>
    <rPh sb="6" eb="7">
      <t>ナイ</t>
    </rPh>
    <rPh sb="8" eb="9">
      <t>ヤス</t>
    </rPh>
    <rPh sb="10" eb="12">
      <t>ナンニチ</t>
    </rPh>
    <phoneticPr fontId="2"/>
  </si>
  <si>
    <t>上記３つのいずれかを達成？</t>
    <rPh sb="0" eb="2">
      <t>ジョウキ</t>
    </rPh>
    <rPh sb="10" eb="12">
      <t>タッセイ</t>
    </rPh>
    <phoneticPr fontId="2"/>
  </si>
  <si>
    <t>結果</t>
    <rPh sb="0" eb="2">
      <t>ケッカ</t>
    </rPh>
    <phoneticPr fontId="2"/>
  </si>
  <si>
    <t>※達成できてない月をカウント。結果が0なら達成</t>
    <rPh sb="1" eb="3">
      <t>タッセイ</t>
    </rPh>
    <rPh sb="8" eb="9">
      <t>ツキ</t>
    </rPh>
    <rPh sb="15" eb="17">
      <t>ケッカ</t>
    </rPh>
    <rPh sb="21" eb="23">
      <t>タッセイ</t>
    </rPh>
    <phoneticPr fontId="2"/>
  </si>
  <si>
    <t>週休２日達成判定</t>
    <rPh sb="0" eb="2">
      <t>シュウキュウ</t>
    </rPh>
    <rPh sb="3" eb="4">
      <t>ニチ</t>
    </rPh>
    <rPh sb="4" eb="6">
      <t>タッセイ</t>
    </rPh>
    <rPh sb="6" eb="8">
      <t>ハンテイ</t>
    </rPh>
    <phoneticPr fontId="2"/>
  </si>
  <si>
    <t>月別
判定</t>
    <rPh sb="0" eb="1">
      <t>ツキ</t>
    </rPh>
    <rPh sb="1" eb="2">
      <t>ベツ</t>
    </rPh>
    <rPh sb="3" eb="5">
      <t>ハンテイ</t>
    </rPh>
    <phoneticPr fontId="2"/>
  </si>
  <si>
    <t>＝</t>
    <phoneticPr fontId="2"/>
  </si>
  <si>
    <t>・このファイルは、週休２日工事の実施計画および履行状況を確認するために作成</t>
    <rPh sb="9" eb="11">
      <t>シュウキュウ</t>
    </rPh>
    <rPh sb="12" eb="13">
      <t>ニチ</t>
    </rPh>
    <rPh sb="13" eb="15">
      <t>コウジ</t>
    </rPh>
    <rPh sb="16" eb="18">
      <t>ジッシ</t>
    </rPh>
    <rPh sb="18" eb="20">
      <t>ケイカク</t>
    </rPh>
    <rPh sb="23" eb="25">
      <t>リコウ</t>
    </rPh>
    <rPh sb="25" eb="27">
      <t>ジョウキョウ</t>
    </rPh>
    <rPh sb="28" eb="30">
      <t>カクニン</t>
    </rPh>
    <rPh sb="35" eb="37">
      <t>サクセイ</t>
    </rPh>
    <phoneticPr fontId="2"/>
  </si>
  <si>
    <t>・施工計画書受理時に週休２日工事の実施計画書（休日等取得計画）の妥当性について</t>
    <rPh sb="1" eb="3">
      <t>セコウ</t>
    </rPh>
    <rPh sb="3" eb="6">
      <t>ケイカクショ</t>
    </rPh>
    <rPh sb="6" eb="8">
      <t>ジュリ</t>
    </rPh>
    <rPh sb="8" eb="9">
      <t>ジ</t>
    </rPh>
    <rPh sb="10" eb="12">
      <t>シュウキュウ</t>
    </rPh>
    <rPh sb="13" eb="14">
      <t>ニチ</t>
    </rPh>
    <rPh sb="14" eb="16">
      <t>コウジ</t>
    </rPh>
    <rPh sb="17" eb="19">
      <t>ジッシ</t>
    </rPh>
    <rPh sb="19" eb="22">
      <t>ケイカクショ</t>
    </rPh>
    <rPh sb="23" eb="26">
      <t>キュウジツトウ</t>
    </rPh>
    <rPh sb="32" eb="35">
      <t>ダトウセイ</t>
    </rPh>
    <phoneticPr fontId="2"/>
  </si>
  <si>
    <t>・工事実施時は、実施状況又は実施予定状況を適宜確認し、週休２日工事の履行を</t>
    <rPh sb="1" eb="3">
      <t>コウジ</t>
    </rPh>
    <rPh sb="3" eb="5">
      <t>ジッシ</t>
    </rPh>
    <rPh sb="5" eb="6">
      <t>ジ</t>
    </rPh>
    <rPh sb="8" eb="10">
      <t>ジッシ</t>
    </rPh>
    <rPh sb="10" eb="12">
      <t>ジョウキョウ</t>
    </rPh>
    <rPh sb="12" eb="13">
      <t>マタ</t>
    </rPh>
    <rPh sb="14" eb="16">
      <t>ジッシ</t>
    </rPh>
    <rPh sb="16" eb="18">
      <t>ヨテイ</t>
    </rPh>
    <rPh sb="18" eb="20">
      <t>ジョウキョウ</t>
    </rPh>
    <rPh sb="21" eb="23">
      <t>テキギ</t>
    </rPh>
    <rPh sb="23" eb="25">
      <t>カクニン</t>
    </rPh>
    <rPh sb="27" eb="29">
      <t>シュウキュウ</t>
    </rPh>
    <rPh sb="30" eb="31">
      <t>ニチ</t>
    </rPh>
    <rPh sb="31" eb="33">
      <t>コウジ</t>
    </rPh>
    <rPh sb="34" eb="36">
      <t>リコウ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</si>
</sst>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General&quot;年度&quot;"/>
    <numFmt numFmtId="178" formatCode="General&quot;日&quot;"/>
    <numFmt numFmtId="179" formatCode="0.000"/>
    <numFmt numFmtId="180" formatCode="0.0%"/>
    <numFmt numFmtId="181" formatCode="[$-F800]dddd\,\ mmmm\ dd\,\ yyyy"/>
    <numFmt numFmtId="182" formatCode="0.000%"/>
  </numFmts>
  <fonts count="30"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6"/>
      <color theme="1"/>
      <name val="ＭＳ Ｐゴシック"/>
      <family val="3"/>
      <charset val="128"/>
      <scheme val="minor"/>
    </font>
    <font>
      <sz val="10.5"/>
      <color theme="1"/>
      <name val="ＭＳ 明朝"/>
      <family val="1"/>
      <charset val="128"/>
    </font>
    <font>
      <sz val="10.5"/>
      <color theme="1"/>
      <name val="ＭＳ ゴシック"/>
      <family val="3"/>
      <charset val="128"/>
    </font>
    <font>
      <sz val="16"/>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ＭＳ Ｐゴシック"/>
      <family val="2"/>
      <charset val="128"/>
      <scheme val="minor"/>
    </font>
    <font>
      <sz val="1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b/>
      <sz val="12"/>
      <color indexed="10"/>
      <name val="ＭＳ Ｐゴシック"/>
      <family val="3"/>
      <charset val="128"/>
    </font>
    <font>
      <sz val="11"/>
      <color theme="1"/>
      <name val="ＭＳ Ｐゴシック"/>
      <family val="2"/>
      <charset val="128"/>
      <scheme val="minor"/>
    </font>
    <font>
      <b/>
      <sz val="11"/>
      <color rgb="FF0000FF"/>
      <name val="HG丸ｺﾞｼｯｸM-PRO"/>
      <family val="3"/>
      <charset val="128"/>
    </font>
    <font>
      <b/>
      <sz val="8"/>
      <color rgb="FF0000FF"/>
      <name val="HG丸ｺﾞｼｯｸM-PRO"/>
      <family val="3"/>
      <charset val="128"/>
    </font>
    <font>
      <b/>
      <sz val="11"/>
      <color rgb="FFFF0000"/>
      <name val="HG丸ｺﾞｼｯｸM-PRO"/>
      <family val="3"/>
      <charset val="128"/>
    </font>
    <font>
      <b/>
      <sz val="11"/>
      <color theme="1"/>
      <name val="HG丸ｺﾞｼｯｸM-PRO"/>
      <family val="3"/>
      <charset val="128"/>
    </font>
    <font>
      <sz val="9.5"/>
      <color theme="1"/>
      <name val="ＭＳ Ｐゴシック"/>
      <family val="2"/>
      <charset val="128"/>
      <scheme val="minor"/>
    </font>
    <font>
      <sz val="11"/>
      <color theme="1"/>
      <name val="ＭＳ Ｐゴシック"/>
      <family val="3"/>
      <charset val="128"/>
      <scheme val="minor"/>
    </font>
    <font>
      <b/>
      <sz val="11"/>
      <color theme="9" tint="-0.249977111117893"/>
      <name val="HG丸ｺﾞｼｯｸM-PRO"/>
      <family val="3"/>
      <charset val="128"/>
    </font>
    <font>
      <u/>
      <sz val="11"/>
      <color theme="1"/>
      <name val="ＭＳ Ｐゴシック"/>
      <family val="2"/>
      <charset val="128"/>
      <scheme val="minor"/>
    </font>
    <font>
      <sz val="11"/>
      <color rgb="FF0000FF"/>
      <name val="ＭＳ Ｐゴシック"/>
      <family val="2"/>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CFF"/>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rgb="FFFF0000"/>
      </top>
      <bottom style="hair">
        <color indexed="64"/>
      </bottom>
      <diagonal/>
    </border>
    <border>
      <left style="medium">
        <color indexed="64"/>
      </left>
      <right style="hair">
        <color indexed="64"/>
      </right>
      <top style="medium">
        <color rgb="FFFF0000"/>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rgb="FFFF0000"/>
      </left>
      <right/>
      <top style="medium">
        <color indexed="64"/>
      </top>
      <bottom/>
      <diagonal/>
    </border>
    <border>
      <left/>
      <right style="medium">
        <color rgb="FFFF0000"/>
      </right>
      <top style="medium">
        <color indexed="64"/>
      </top>
      <bottom/>
      <diagonal/>
    </border>
    <border>
      <left style="hair">
        <color indexed="64"/>
      </left>
      <right style="medium">
        <color indexed="64"/>
      </right>
      <top style="hair">
        <color indexed="64"/>
      </top>
      <bottom style="medium">
        <color rgb="FFFF0000"/>
      </bottom>
      <diagonal/>
    </border>
    <border>
      <left style="medium">
        <color indexed="64"/>
      </left>
      <right style="hair">
        <color indexed="64"/>
      </right>
      <top style="hair">
        <color indexed="64"/>
      </top>
      <bottom style="medium">
        <color rgb="FFFF0000"/>
      </bottom>
      <diagonal/>
    </border>
    <border>
      <left style="medium">
        <color rgb="FFFF0000"/>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style="medium">
        <color indexed="64"/>
      </right>
      <top style="hair">
        <color theme="1"/>
      </top>
      <bottom style="hair">
        <color indexed="64"/>
      </bottom>
      <diagonal/>
    </border>
    <border>
      <left style="medium">
        <color indexed="64"/>
      </left>
      <right style="hair">
        <color indexed="64"/>
      </right>
      <top style="hair">
        <color theme="1"/>
      </top>
      <bottom style="hair">
        <color indexed="64"/>
      </bottom>
      <diagonal/>
    </border>
    <border>
      <left style="hair">
        <color indexed="64"/>
      </left>
      <right style="medium">
        <color rgb="FFFF0000"/>
      </right>
      <top style="hair">
        <color theme="1"/>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rgb="FFFF0000"/>
      </left>
      <right/>
      <top/>
      <bottom style="medium">
        <color indexed="64"/>
      </bottom>
      <diagonal/>
    </border>
    <border>
      <left/>
      <right style="medium">
        <color rgb="FFFF0000"/>
      </right>
      <top/>
      <bottom style="medium">
        <color indexed="64"/>
      </bottom>
      <diagonal/>
    </border>
    <border>
      <left/>
      <right style="medium">
        <color indexed="64"/>
      </right>
      <top/>
      <bottom style="medium">
        <color rgb="FFFF0000"/>
      </bottom>
      <diagonal/>
    </border>
    <border>
      <left style="medium">
        <color indexed="64"/>
      </left>
      <right/>
      <top/>
      <bottom style="medium">
        <color rgb="FFFF0000"/>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0" borderId="0" xfId="0"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justify" vertical="center"/>
    </xf>
    <xf numFmtId="0" fontId="8" fillId="0" borderId="0" xfId="0" applyFont="1">
      <alignment vertical="center"/>
    </xf>
    <xf numFmtId="0" fontId="10" fillId="0" borderId="0" xfId="0" applyFont="1">
      <alignment vertical="center"/>
    </xf>
    <xf numFmtId="0" fontId="6" fillId="0" borderId="1" xfId="0" applyFont="1" applyBorder="1" applyAlignment="1">
      <alignment horizontal="justify" vertical="center" wrapText="1"/>
    </xf>
    <xf numFmtId="5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lignment vertical="center"/>
    </xf>
    <xf numFmtId="0" fontId="6" fillId="0" borderId="6" xfId="0" applyFont="1" applyBorder="1" applyAlignment="1">
      <alignment horizontal="center" vertical="center" wrapText="1"/>
    </xf>
    <xf numFmtId="0" fontId="11" fillId="0" borderId="0" xfId="0" applyFont="1">
      <alignment vertical="center"/>
    </xf>
    <xf numFmtId="0" fontId="0" fillId="2" borderId="0" xfId="0" applyFill="1">
      <alignment vertical="center"/>
    </xf>
    <xf numFmtId="0" fontId="0" fillId="0" borderId="0" xfId="0" quotePrefix="1">
      <alignment vertical="center"/>
    </xf>
    <xf numFmtId="0" fontId="0" fillId="4" borderId="0" xfId="0" applyFill="1">
      <alignment vertical="center"/>
    </xf>
    <xf numFmtId="0" fontId="0" fillId="0" borderId="0" xfId="0" applyAlignment="1">
      <alignment vertical="center" shrinkToFit="1"/>
    </xf>
    <xf numFmtId="0" fontId="0" fillId="2" borderId="0" xfId="0" applyFill="1" applyAlignment="1">
      <alignment vertical="center" shrinkToFit="1"/>
    </xf>
    <xf numFmtId="0" fontId="11" fillId="4" borderId="0" xfId="0" applyFont="1" applyFill="1">
      <alignment vertical="center"/>
    </xf>
    <xf numFmtId="0" fontId="0" fillId="2" borderId="8" xfId="0" applyFill="1" applyBorder="1" applyAlignment="1">
      <alignment vertical="center" shrinkToFit="1"/>
    </xf>
    <xf numFmtId="0" fontId="6" fillId="3" borderId="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indent="1"/>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17" fillId="4" borderId="0" xfId="0" applyFont="1" applyFill="1">
      <alignment vertical="center"/>
    </xf>
    <xf numFmtId="0" fontId="0" fillId="0" borderId="5" xfId="0" applyBorder="1">
      <alignment vertical="center"/>
    </xf>
    <xf numFmtId="0" fontId="0" fillId="0" borderId="11" xfId="0" applyBorder="1">
      <alignment vertical="center"/>
    </xf>
    <xf numFmtId="0" fontId="0" fillId="0" borderId="6" xfId="0" applyBorder="1">
      <alignment vertical="center"/>
    </xf>
    <xf numFmtId="0" fontId="1" fillId="0" borderId="0" xfId="0" applyFont="1">
      <alignment vertical="center"/>
    </xf>
    <xf numFmtId="0" fontId="0" fillId="0" borderId="6" xfId="3" applyNumberFormat="1" applyFont="1" applyFill="1" applyBorder="1" applyAlignment="1" applyProtection="1">
      <alignment horizontal="center"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16" fillId="0" borderId="0" xfId="0" applyFont="1">
      <alignment vertical="center"/>
    </xf>
    <xf numFmtId="0" fontId="21" fillId="3" borderId="23" xfId="0" applyFont="1" applyFill="1" applyBorder="1">
      <alignment vertical="center"/>
    </xf>
    <xf numFmtId="0" fontId="21" fillId="3" borderId="24" xfId="0" applyFont="1" applyFill="1" applyBorder="1">
      <alignment vertical="center"/>
    </xf>
    <xf numFmtId="0" fontId="21" fillId="3" borderId="26" xfId="0" applyFont="1" applyFill="1" applyBorder="1">
      <alignment vertical="center"/>
    </xf>
    <xf numFmtId="0" fontId="21" fillId="3" borderId="0" xfId="0" applyFont="1" applyFill="1">
      <alignment vertical="center"/>
    </xf>
    <xf numFmtId="0" fontId="21" fillId="3" borderId="26" xfId="0" applyFont="1" applyFill="1" applyBorder="1" applyAlignment="1">
      <alignment horizontal="left" vertical="center" indent="1"/>
    </xf>
    <xf numFmtId="0" fontId="22" fillId="3" borderId="26" xfId="0" applyFont="1" applyFill="1" applyBorder="1" applyAlignment="1">
      <alignment horizontal="right" vertical="center"/>
    </xf>
    <xf numFmtId="0" fontId="23" fillId="3" borderId="15" xfId="0" applyFont="1" applyFill="1" applyBorder="1">
      <alignment vertical="center"/>
    </xf>
    <xf numFmtId="0" fontId="24" fillId="3" borderId="16" xfId="0" applyFont="1" applyFill="1" applyBorder="1">
      <alignment vertical="center"/>
    </xf>
    <xf numFmtId="0" fontId="24" fillId="3" borderId="17" xfId="0" applyFont="1" applyFill="1" applyBorder="1">
      <alignment vertical="center"/>
    </xf>
    <xf numFmtId="0" fontId="24" fillId="0" borderId="0" xfId="0" applyFont="1">
      <alignment vertical="center"/>
    </xf>
    <xf numFmtId="0" fontId="23" fillId="3" borderId="18" xfId="0" applyFont="1" applyFill="1" applyBorder="1">
      <alignment vertical="center"/>
    </xf>
    <xf numFmtId="0" fontId="24" fillId="3" borderId="0" xfId="0" applyFont="1" applyFill="1">
      <alignment vertical="center"/>
    </xf>
    <xf numFmtId="0" fontId="24" fillId="3" borderId="19" xfId="0" applyFont="1" applyFill="1" applyBorder="1">
      <alignment vertical="center"/>
    </xf>
    <xf numFmtId="0" fontId="23" fillId="3" borderId="18" xfId="0" applyFont="1" applyFill="1" applyBorder="1" applyAlignment="1">
      <alignment horizontal="left" vertical="center" indent="1"/>
    </xf>
    <xf numFmtId="0" fontId="24" fillId="3" borderId="21" xfId="0" applyFont="1" applyFill="1" applyBorder="1">
      <alignment vertical="center"/>
    </xf>
    <xf numFmtId="0" fontId="24" fillId="3" borderId="22" xfId="0" applyFont="1" applyFill="1" applyBorder="1">
      <alignment vertical="center"/>
    </xf>
    <xf numFmtId="0" fontId="21" fillId="3" borderId="28" xfId="0" applyFont="1" applyFill="1" applyBorder="1" applyAlignment="1">
      <alignment horizontal="left" vertical="center" indent="1"/>
    </xf>
    <xf numFmtId="0" fontId="21" fillId="3" borderId="29" xfId="0" applyFont="1" applyFill="1" applyBorder="1">
      <alignment vertical="center"/>
    </xf>
    <xf numFmtId="0" fontId="21" fillId="0" borderId="0" xfId="0" applyFont="1">
      <alignment vertical="center"/>
    </xf>
    <xf numFmtId="0" fontId="23" fillId="0" borderId="0" xfId="0" applyFont="1">
      <alignment vertical="center"/>
    </xf>
    <xf numFmtId="0" fontId="23" fillId="3" borderId="20" xfId="0" applyFont="1" applyFill="1" applyBorder="1">
      <alignment vertical="center"/>
    </xf>
    <xf numFmtId="0" fontId="23" fillId="0" borderId="21" xfId="0" applyFont="1" applyBorder="1">
      <alignment vertical="center"/>
    </xf>
    <xf numFmtId="0" fontId="24" fillId="0" borderId="21" xfId="0" applyFont="1" applyBorder="1">
      <alignment vertical="center"/>
    </xf>
    <xf numFmtId="0" fontId="13" fillId="0" borderId="1" xfId="0" applyFont="1" applyBorder="1">
      <alignment vertical="center"/>
    </xf>
    <xf numFmtId="0" fontId="14" fillId="0" borderId="1" xfId="0" applyFont="1" applyBorder="1">
      <alignment vertical="center"/>
    </xf>
    <xf numFmtId="0" fontId="12" fillId="0" borderId="12" xfId="0" applyFont="1" applyBorder="1">
      <alignment vertical="center"/>
    </xf>
    <xf numFmtId="0" fontId="0" fillId="6" borderId="0" xfId="0" applyFill="1">
      <alignment vertical="center"/>
    </xf>
    <xf numFmtId="0" fontId="0" fillId="6" borderId="8" xfId="0" applyFill="1" applyBorder="1">
      <alignment vertical="center"/>
    </xf>
    <xf numFmtId="0" fontId="11" fillId="6" borderId="0" xfId="0" applyFont="1" applyFill="1">
      <alignment vertical="center"/>
    </xf>
    <xf numFmtId="0" fontId="0" fillId="0" borderId="0" xfId="0" applyAlignment="1">
      <alignment horizontal="center" vertical="center" shrinkToFit="1"/>
    </xf>
    <xf numFmtId="0" fontId="0" fillId="5" borderId="0" xfId="0" applyFill="1">
      <alignment vertical="center"/>
    </xf>
    <xf numFmtId="0" fontId="11" fillId="5" borderId="0" xfId="0" applyFont="1" applyFill="1">
      <alignment vertical="center"/>
    </xf>
    <xf numFmtId="0" fontId="17" fillId="0" borderId="0" xfId="0" applyFont="1">
      <alignment vertical="center"/>
    </xf>
    <xf numFmtId="0" fontId="17" fillId="5" borderId="0" xfId="0" applyFont="1" applyFill="1">
      <alignment vertical="center"/>
    </xf>
    <xf numFmtId="0" fontId="0" fillId="4" borderId="0" xfId="0" applyFill="1" applyAlignment="1">
      <alignment horizontal="center" vertical="center"/>
    </xf>
    <xf numFmtId="0" fontId="0" fillId="5" borderId="8" xfId="0" applyFill="1" applyBorder="1">
      <alignment vertical="center"/>
    </xf>
    <xf numFmtId="0" fontId="0" fillId="5" borderId="0" xfId="0" applyFill="1" applyAlignment="1">
      <alignment horizontal="center" vertical="center"/>
    </xf>
    <xf numFmtId="0" fontId="26" fillId="5" borderId="0" xfId="0" applyFont="1" applyFill="1" applyAlignment="1">
      <alignment horizontal="center" vertical="center"/>
    </xf>
    <xf numFmtId="0" fontId="0" fillId="4" borderId="8" xfId="0" applyFill="1" applyBorder="1">
      <alignment vertical="center"/>
    </xf>
    <xf numFmtId="178" fontId="0" fillId="0" borderId="0" xfId="0" applyNumberFormat="1" applyAlignment="1">
      <alignment horizontal="center" vertical="center"/>
    </xf>
    <xf numFmtId="178" fontId="0" fillId="0" borderId="0" xfId="0" applyNumberFormat="1" applyAlignment="1">
      <alignment horizontal="left" vertical="center"/>
    </xf>
    <xf numFmtId="0" fontId="0" fillId="0" borderId="0" xfId="0" applyAlignment="1">
      <alignment horizontal="left" vertical="center"/>
    </xf>
    <xf numFmtId="180" fontId="0" fillId="0" borderId="0" xfId="4" applyNumberFormat="1" applyFont="1">
      <alignment vertical="center"/>
    </xf>
    <xf numFmtId="180" fontId="0" fillId="7" borderId="11" xfId="4" applyNumberFormat="1" applyFont="1" applyFill="1" applyBorder="1">
      <alignment vertical="center"/>
    </xf>
    <xf numFmtId="0" fontId="0" fillId="7" borderId="6" xfId="0" applyFill="1" applyBorder="1" applyAlignment="1">
      <alignment horizontal="center" vertical="center"/>
    </xf>
    <xf numFmtId="180" fontId="0" fillId="7" borderId="11" xfId="4" applyNumberFormat="1" applyFont="1" applyFill="1" applyBorder="1" applyAlignment="1">
      <alignment horizontal="center" vertical="center"/>
    </xf>
    <xf numFmtId="0" fontId="0" fillId="7" borderId="11" xfId="0" applyFill="1" applyBorder="1">
      <alignment vertical="center"/>
    </xf>
    <xf numFmtId="0" fontId="0" fillId="7" borderId="6" xfId="0" applyFill="1" applyBorder="1">
      <alignment vertical="center"/>
    </xf>
    <xf numFmtId="0" fontId="0" fillId="2" borderId="0" xfId="0" applyFill="1" applyAlignment="1">
      <alignment horizontal="center" vertical="center"/>
    </xf>
    <xf numFmtId="0" fontId="1" fillId="0" borderId="8" xfId="0" applyFont="1" applyBorder="1">
      <alignment vertical="center"/>
    </xf>
    <xf numFmtId="180" fontId="0" fillId="7" borderId="5" xfId="4" applyNumberFormat="1" applyFont="1" applyFill="1" applyBorder="1" applyAlignment="1">
      <alignment horizontal="center" vertical="center"/>
    </xf>
    <xf numFmtId="178" fontId="0" fillId="0" borderId="0" xfId="0" applyNumberFormat="1" applyAlignment="1">
      <alignment horizontal="right" vertical="center"/>
    </xf>
    <xf numFmtId="179" fontId="16" fillId="0" borderId="0" xfId="0" applyNumberFormat="1" applyFont="1" applyAlignment="1">
      <alignment horizontal="center" vertical="center"/>
    </xf>
    <xf numFmtId="0" fontId="0" fillId="0" borderId="1" xfId="0" applyBorder="1" applyAlignment="1">
      <alignment vertical="center" wrapText="1"/>
    </xf>
    <xf numFmtId="0" fontId="17" fillId="0" borderId="31" xfId="0" applyFont="1" applyBorder="1" applyAlignment="1">
      <alignment horizontal="center" vertical="center"/>
    </xf>
    <xf numFmtId="0" fontId="0" fillId="0" borderId="6" xfId="0" applyBorder="1" applyAlignment="1">
      <alignment horizontal="center" vertical="center"/>
    </xf>
    <xf numFmtId="0" fontId="25" fillId="0" borderId="6" xfId="0" applyFont="1" applyBorder="1" applyAlignment="1">
      <alignment horizontal="center" vertical="center" wrapText="1"/>
    </xf>
    <xf numFmtId="0" fontId="0" fillId="0" borderId="7" xfId="0" applyBorder="1">
      <alignment vertical="center"/>
    </xf>
    <xf numFmtId="181" fontId="0" fillId="8" borderId="5" xfId="0" applyNumberFormat="1" applyFill="1" applyBorder="1" applyAlignment="1" applyProtection="1">
      <alignment horizontal="left" vertical="center"/>
      <protection locked="0"/>
    </xf>
    <xf numFmtId="0" fontId="15" fillId="0" borderId="0" xfId="0" applyFont="1" applyAlignment="1">
      <alignment horizontal="left" vertical="center"/>
    </xf>
    <xf numFmtId="177" fontId="1" fillId="0" borderId="0" xfId="0" applyNumberFormat="1" applyFont="1" applyProtection="1">
      <alignment vertical="center"/>
      <protection locked="0"/>
    </xf>
    <xf numFmtId="0" fontId="24" fillId="3" borderId="24" xfId="0" applyFont="1" applyFill="1" applyBorder="1">
      <alignment vertical="center"/>
    </xf>
    <xf numFmtId="0" fontId="24" fillId="3" borderId="25" xfId="0" applyFont="1" applyFill="1" applyBorder="1">
      <alignment vertical="center"/>
    </xf>
    <xf numFmtId="0" fontId="24" fillId="3" borderId="27" xfId="0" applyFont="1" applyFill="1" applyBorder="1">
      <alignment vertical="center"/>
    </xf>
    <xf numFmtId="0" fontId="24" fillId="3" borderId="29" xfId="0" applyFont="1" applyFill="1" applyBorder="1">
      <alignment vertical="center"/>
    </xf>
    <xf numFmtId="0" fontId="24" fillId="3" borderId="30" xfId="0" applyFont="1" applyFill="1" applyBorder="1">
      <alignment vertical="center"/>
    </xf>
    <xf numFmtId="0" fontId="27" fillId="3" borderId="0" xfId="0" applyFont="1" applyFill="1">
      <alignment vertical="center"/>
    </xf>
    <xf numFmtId="0" fontId="27" fillId="0" borderId="0" xfId="0" applyFont="1">
      <alignment vertical="center"/>
    </xf>
    <xf numFmtId="0" fontId="27" fillId="3" borderId="63" xfId="0" applyFont="1" applyFill="1" applyBorder="1">
      <alignment vertical="center"/>
    </xf>
    <xf numFmtId="0" fontId="27" fillId="3" borderId="64" xfId="0" applyFont="1" applyFill="1" applyBorder="1">
      <alignment vertical="center"/>
    </xf>
    <xf numFmtId="0" fontId="27" fillId="3" borderId="65" xfId="0" applyFont="1" applyFill="1" applyBorder="1" applyAlignment="1">
      <alignment horizontal="left" vertical="center" indent="1"/>
    </xf>
    <xf numFmtId="0" fontId="27" fillId="3" borderId="66" xfId="0" applyFont="1" applyFill="1" applyBorder="1">
      <alignment vertical="center"/>
    </xf>
    <xf numFmtId="0" fontId="27" fillId="3" borderId="65" xfId="0" applyFont="1" applyFill="1" applyBorder="1">
      <alignment vertical="center"/>
    </xf>
    <xf numFmtId="0" fontId="27" fillId="3" borderId="67" xfId="0" applyFont="1" applyFill="1" applyBorder="1">
      <alignment vertical="center"/>
    </xf>
    <xf numFmtId="0" fontId="27" fillId="3" borderId="68" xfId="0" applyFont="1" applyFill="1" applyBorder="1">
      <alignment vertical="center"/>
    </xf>
    <xf numFmtId="0" fontId="27" fillId="3" borderId="69" xfId="0" applyFont="1" applyFill="1" applyBorder="1">
      <alignment vertical="center"/>
    </xf>
    <xf numFmtId="0" fontId="27" fillId="3" borderId="62" xfId="0" applyFont="1" applyFill="1" applyBorder="1" applyAlignment="1">
      <alignment horizontal="left" vertical="center" indent="1"/>
    </xf>
    <xf numFmtId="0" fontId="0" fillId="0" borderId="56" xfId="0" applyBorder="1">
      <alignment vertical="center"/>
    </xf>
    <xf numFmtId="0" fontId="0" fillId="0" borderId="70" xfId="0" applyBorder="1" applyAlignment="1">
      <alignment horizontal="center" vertical="center"/>
    </xf>
    <xf numFmtId="0" fontId="0" fillId="0" borderId="54" xfId="0" applyBorder="1">
      <alignment vertical="center"/>
    </xf>
    <xf numFmtId="0" fontId="0" fillId="0" borderId="57" xfId="0" applyBorder="1">
      <alignment vertical="center"/>
    </xf>
    <xf numFmtId="0" fontId="0" fillId="0" borderId="58" xfId="0" applyBorder="1">
      <alignment vertical="center"/>
    </xf>
    <xf numFmtId="0" fontId="4" fillId="0" borderId="0" xfId="0" applyFont="1">
      <alignment vertical="center"/>
    </xf>
    <xf numFmtId="0" fontId="0" fillId="0" borderId="10"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2" borderId="35" xfId="0" applyFill="1" applyBorder="1">
      <alignment vertical="center"/>
    </xf>
    <xf numFmtId="0" fontId="0" fillId="2" borderId="41" xfId="0" applyFill="1" applyBorder="1">
      <alignment vertical="center"/>
    </xf>
    <xf numFmtId="0" fontId="0" fillId="2" borderId="47" xfId="0" applyFill="1"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74" xfId="0" applyBorder="1">
      <alignment vertical="center"/>
    </xf>
    <xf numFmtId="0" fontId="0" fillId="0" borderId="36" xfId="0" applyBorder="1">
      <alignment vertical="center"/>
    </xf>
    <xf numFmtId="0" fontId="1" fillId="0" borderId="71" xfId="0" applyFont="1" applyBorder="1">
      <alignment vertical="center"/>
    </xf>
    <xf numFmtId="0" fontId="3" fillId="0" borderId="72" xfId="0" applyFont="1" applyBorder="1">
      <alignment vertical="center"/>
    </xf>
    <xf numFmtId="0" fontId="3" fillId="0" borderId="73" xfId="0" applyFont="1" applyBorder="1">
      <alignment vertical="center"/>
    </xf>
    <xf numFmtId="0" fontId="3" fillId="0" borderId="3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75" xfId="0" applyBorder="1">
      <alignment vertical="center"/>
    </xf>
    <xf numFmtId="0" fontId="0" fillId="0" borderId="33" xfId="0" applyBorder="1">
      <alignment vertical="center"/>
    </xf>
    <xf numFmtId="0" fontId="0" fillId="2" borderId="71" xfId="0" applyFill="1" applyBorder="1">
      <alignment vertical="center"/>
    </xf>
    <xf numFmtId="0" fontId="0" fillId="2" borderId="72" xfId="0" applyFill="1" applyBorder="1">
      <alignment vertical="center"/>
    </xf>
    <xf numFmtId="0" fontId="0" fillId="2" borderId="73" xfId="0" applyFill="1" applyBorder="1">
      <alignment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2" borderId="37" xfId="0" applyFill="1" applyBorder="1" applyAlignment="1">
      <alignment horizontal="center" vertical="center"/>
    </xf>
    <xf numFmtId="0" fontId="17" fillId="0" borderId="32"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2" borderId="32"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71"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17" fillId="0" borderId="71" xfId="0" applyFont="1" applyBorder="1" applyAlignment="1">
      <alignment horizontal="center" vertical="center"/>
    </xf>
    <xf numFmtId="0" fontId="17" fillId="0" borderId="79" xfId="0" applyFont="1" applyBorder="1" applyAlignment="1">
      <alignment horizontal="center" vertical="center"/>
    </xf>
    <xf numFmtId="0" fontId="17" fillId="0" borderId="80" xfId="0" applyFont="1" applyBorder="1" applyAlignment="1">
      <alignment horizontal="center" vertical="center"/>
    </xf>
    <xf numFmtId="0" fontId="17" fillId="0" borderId="32" xfId="0" applyFont="1" applyBorder="1" applyAlignment="1">
      <alignment horizontal="center" vertical="center"/>
    </xf>
    <xf numFmtId="0" fontId="17" fillId="0" borderId="71"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36" xfId="0" applyFont="1" applyFill="1" applyBorder="1" applyAlignment="1">
      <alignment horizontal="center" vertical="center"/>
    </xf>
    <xf numFmtId="0" fontId="0" fillId="0" borderId="9" xfId="0" applyBorder="1">
      <alignment vertical="center"/>
    </xf>
    <xf numFmtId="0" fontId="0" fillId="0" borderId="39" xfId="0" applyBorder="1">
      <alignment vertical="center"/>
    </xf>
    <xf numFmtId="0" fontId="1"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17" fillId="0" borderId="40" xfId="0" applyFont="1" applyBorder="1" applyAlignment="1" applyProtection="1">
      <alignment horizontal="center" vertical="center"/>
      <protection locked="0"/>
    </xf>
    <xf numFmtId="0" fontId="28" fillId="0" borderId="0" xfId="0" applyFont="1" applyAlignment="1">
      <alignment horizontal="left"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14" fontId="0" fillId="0" borderId="0" xfId="0" applyNumberFormat="1">
      <alignment vertical="center"/>
    </xf>
    <xf numFmtId="14" fontId="0" fillId="5" borderId="0" xfId="0" applyNumberFormat="1" applyFill="1">
      <alignment vertical="center"/>
    </xf>
    <xf numFmtId="14" fontId="0" fillId="4" borderId="0" xfId="0" applyNumberFormat="1" applyFill="1">
      <alignment vertical="center"/>
    </xf>
    <xf numFmtId="49" fontId="0" fillId="0" borderId="0" xfId="0" quotePrefix="1" applyNumberFormat="1">
      <alignment vertical="center"/>
    </xf>
    <xf numFmtId="0" fontId="0" fillId="9" borderId="0" xfId="0" applyFill="1">
      <alignment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52" xfId="0" applyBorder="1" applyAlignment="1">
      <alignment horizontal="center" vertical="center"/>
    </xf>
    <xf numFmtId="0" fontId="0" fillId="0" borderId="70" xfId="0" applyBorder="1">
      <alignment vertical="center"/>
    </xf>
    <xf numFmtId="0" fontId="0" fillId="0" borderId="53" xfId="0" applyBorder="1">
      <alignment vertical="center"/>
    </xf>
    <xf numFmtId="0" fontId="0" fillId="0" borderId="52" xfId="0" applyBorder="1">
      <alignment vertical="center"/>
    </xf>
    <xf numFmtId="0" fontId="17" fillId="2" borderId="81" xfId="0" applyFont="1" applyFill="1" applyBorder="1" applyAlignment="1">
      <alignment horizontal="center" vertical="center"/>
    </xf>
    <xf numFmtId="0" fontId="17" fillId="2" borderId="82"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0" fillId="0" borderId="94" xfId="0" applyBorder="1">
      <alignment vertical="center"/>
    </xf>
    <xf numFmtId="0" fontId="0" fillId="0" borderId="95" xfId="0" applyBorder="1">
      <alignment vertical="center"/>
    </xf>
    <xf numFmtId="0" fontId="1" fillId="0" borderId="96" xfId="0" applyFont="1" applyBorder="1">
      <alignment vertical="center"/>
    </xf>
    <xf numFmtId="0" fontId="3" fillId="0" borderId="97" xfId="0" applyFont="1" applyBorder="1">
      <alignment vertical="center"/>
    </xf>
    <xf numFmtId="0" fontId="3" fillId="0" borderId="98" xfId="0" applyFont="1" applyBorder="1">
      <alignment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2" borderId="94" xfId="0" applyFill="1" applyBorder="1">
      <alignment vertical="center"/>
    </xf>
    <xf numFmtId="0" fontId="0" fillId="2" borderId="95" xfId="0" applyFill="1" applyBorder="1">
      <alignment vertical="center"/>
    </xf>
    <xf numFmtId="0" fontId="0" fillId="0" borderId="71"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17" fillId="2" borderId="72" xfId="0" applyFont="1" applyFill="1" applyBorder="1" applyAlignment="1">
      <alignment horizontal="center" vertical="center"/>
    </xf>
    <xf numFmtId="0" fontId="0" fillId="0" borderId="89" xfId="0" applyBorder="1" applyAlignment="1">
      <alignment horizontal="center" vertical="center"/>
    </xf>
    <xf numFmtId="0" fontId="0" fillId="0" borderId="102" xfId="0" applyBorder="1">
      <alignment vertical="center"/>
    </xf>
    <xf numFmtId="0" fontId="0" fillId="0" borderId="103"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61" xfId="0" applyBorder="1" applyAlignment="1">
      <alignment horizontal="center" vertical="center"/>
    </xf>
    <xf numFmtId="0" fontId="3" fillId="2" borderId="106"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109" xfId="0" applyFont="1" applyFill="1" applyBorder="1" applyAlignment="1">
      <alignment horizontal="center" vertical="center"/>
    </xf>
    <xf numFmtId="0" fontId="3" fillId="2" borderId="110" xfId="0" applyFont="1" applyFill="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55" xfId="0" applyBorder="1">
      <alignment vertical="center"/>
    </xf>
    <xf numFmtId="0" fontId="0" fillId="0" borderId="92" xfId="0" applyBorder="1">
      <alignment vertical="center"/>
    </xf>
    <xf numFmtId="0" fontId="0" fillId="0" borderId="41" xfId="0" applyBorder="1">
      <alignment vertical="center"/>
    </xf>
    <xf numFmtId="0" fontId="0" fillId="0" borderId="93" xfId="0" applyBorder="1">
      <alignment vertical="center"/>
    </xf>
    <xf numFmtId="0" fontId="1" fillId="0" borderId="13" xfId="0" applyFont="1" applyBorder="1">
      <alignment vertical="center"/>
    </xf>
    <xf numFmtId="0" fontId="3" fillId="0" borderId="51" xfId="0" applyFont="1" applyBorder="1">
      <alignment vertical="center"/>
    </xf>
    <xf numFmtId="0" fontId="3" fillId="0" borderId="14" xfId="0" applyFont="1" applyBorder="1">
      <alignment vertical="center"/>
    </xf>
    <xf numFmtId="0" fontId="0" fillId="0" borderId="13" xfId="0" applyBorder="1" applyAlignment="1">
      <alignment horizontal="center" vertical="center"/>
    </xf>
    <xf numFmtId="0" fontId="0" fillId="0" borderId="51" xfId="0" applyBorder="1" applyAlignment="1">
      <alignment horizontal="center"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114" xfId="0" applyBorder="1">
      <alignment vertical="center"/>
    </xf>
    <xf numFmtId="0" fontId="0" fillId="0" borderId="115" xfId="0" applyBorder="1">
      <alignment vertical="center"/>
    </xf>
    <xf numFmtId="0" fontId="0" fillId="10" borderId="111" xfId="0" applyFill="1" applyBorder="1">
      <alignment vertical="center"/>
    </xf>
    <xf numFmtId="0" fontId="0" fillId="10" borderId="112" xfId="0" applyFill="1" applyBorder="1">
      <alignment vertical="center"/>
    </xf>
    <xf numFmtId="0" fontId="0" fillId="10" borderId="113" xfId="0" applyFill="1" applyBorder="1">
      <alignment vertical="center"/>
    </xf>
    <xf numFmtId="0" fontId="0" fillId="10" borderId="52" xfId="0" applyFill="1" applyBorder="1">
      <alignment vertical="center"/>
    </xf>
    <xf numFmtId="0" fontId="0" fillId="10" borderId="53" xfId="0" applyFill="1" applyBorder="1">
      <alignment vertical="center"/>
    </xf>
    <xf numFmtId="0" fontId="0" fillId="10" borderId="0" xfId="0" applyFill="1">
      <alignment vertical="center"/>
    </xf>
    <xf numFmtId="0" fontId="0" fillId="10" borderId="94" xfId="0" applyFill="1" applyBorder="1">
      <alignment vertical="center"/>
    </xf>
    <xf numFmtId="0" fontId="0" fillId="10" borderId="72" xfId="0" applyFill="1" applyBorder="1">
      <alignment vertical="center"/>
    </xf>
    <xf numFmtId="0" fontId="0" fillId="10" borderId="95" xfId="0" applyFill="1" applyBorder="1">
      <alignment vertical="center"/>
    </xf>
    <xf numFmtId="0" fontId="0" fillId="10" borderId="58" xfId="0" applyFill="1" applyBorder="1">
      <alignment vertical="center"/>
    </xf>
    <xf numFmtId="0" fontId="0" fillId="10" borderId="54" xfId="0" applyFill="1" applyBorder="1">
      <alignment vertical="center"/>
    </xf>
    <xf numFmtId="0" fontId="1" fillId="10" borderId="96" xfId="0" applyFont="1" applyFill="1" applyBorder="1">
      <alignment vertical="center"/>
    </xf>
    <xf numFmtId="0" fontId="3" fillId="10" borderId="97" xfId="0" applyFont="1" applyFill="1" applyBorder="1">
      <alignment vertical="center"/>
    </xf>
    <xf numFmtId="0" fontId="3" fillId="10" borderId="98" xfId="0" applyFont="1" applyFill="1" applyBorder="1">
      <alignment vertical="center"/>
    </xf>
    <xf numFmtId="0" fontId="0" fillId="10" borderId="55" xfId="0" applyFill="1" applyBorder="1">
      <alignment vertical="center"/>
    </xf>
    <xf numFmtId="0" fontId="0" fillId="10" borderId="57" xfId="0" applyFill="1" applyBorder="1">
      <alignment vertical="center"/>
    </xf>
    <xf numFmtId="0" fontId="0" fillId="9" borderId="111" xfId="0" applyFill="1" applyBorder="1">
      <alignment vertical="center"/>
    </xf>
    <xf numFmtId="0" fontId="0" fillId="9" borderId="112" xfId="0" applyFill="1" applyBorder="1">
      <alignment vertical="center"/>
    </xf>
    <xf numFmtId="0" fontId="0" fillId="9" borderId="113" xfId="0" applyFill="1" applyBorder="1">
      <alignment vertical="center"/>
    </xf>
    <xf numFmtId="0" fontId="0" fillId="9" borderId="58" xfId="0" applyFill="1" applyBorder="1">
      <alignment vertical="center"/>
    </xf>
    <xf numFmtId="0" fontId="0" fillId="9" borderId="54" xfId="0" applyFill="1" applyBorder="1">
      <alignment vertical="center"/>
    </xf>
    <xf numFmtId="0" fontId="0" fillId="9" borderId="94" xfId="0" applyFill="1" applyBorder="1">
      <alignment vertical="center"/>
    </xf>
    <xf numFmtId="0" fontId="0" fillId="9" borderId="72" xfId="0" applyFill="1" applyBorder="1">
      <alignment vertical="center"/>
    </xf>
    <xf numFmtId="0" fontId="0" fillId="9" borderId="95" xfId="0" applyFill="1" applyBorder="1">
      <alignment vertical="center"/>
    </xf>
    <xf numFmtId="0" fontId="1" fillId="9" borderId="96" xfId="0" applyFont="1" applyFill="1" applyBorder="1">
      <alignment vertical="center"/>
    </xf>
    <xf numFmtId="0" fontId="3" fillId="9" borderId="97" xfId="0" applyFont="1" applyFill="1" applyBorder="1">
      <alignment vertical="center"/>
    </xf>
    <xf numFmtId="0" fontId="3" fillId="9" borderId="98" xfId="0" applyFont="1" applyFill="1" applyBorder="1">
      <alignment vertical="center"/>
    </xf>
    <xf numFmtId="0" fontId="0" fillId="9" borderId="55" xfId="0" applyFill="1" applyBorder="1">
      <alignment vertical="center"/>
    </xf>
    <xf numFmtId="0" fontId="0" fillId="9" borderId="57" xfId="0" applyFill="1" applyBorder="1">
      <alignment vertical="center"/>
    </xf>
    <xf numFmtId="0" fontId="1"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1" fillId="10" borderId="55" xfId="0" applyFont="1" applyFill="1" applyBorder="1">
      <alignment vertical="center"/>
    </xf>
    <xf numFmtId="0" fontId="3" fillId="10" borderId="56" xfId="0" applyFont="1" applyFill="1" applyBorder="1">
      <alignment vertical="center"/>
    </xf>
    <xf numFmtId="0" fontId="3" fillId="10" borderId="57" xfId="0" applyFont="1" applyFill="1" applyBorder="1">
      <alignment vertical="center"/>
    </xf>
    <xf numFmtId="0" fontId="0" fillId="9" borderId="53" xfId="0" applyFill="1" applyBorder="1">
      <alignment vertical="center"/>
    </xf>
    <xf numFmtId="0" fontId="0" fillId="9" borderId="52" xfId="0" applyFill="1" applyBorder="1">
      <alignment vertical="center"/>
    </xf>
    <xf numFmtId="0" fontId="3" fillId="9" borderId="56" xfId="0" applyFont="1" applyFill="1" applyBorder="1">
      <alignment vertical="center"/>
    </xf>
    <xf numFmtId="0" fontId="3" fillId="9" borderId="57" xfId="0" applyFont="1" applyFill="1" applyBorder="1">
      <alignment vertical="center"/>
    </xf>
    <xf numFmtId="0" fontId="1" fillId="9" borderId="55" xfId="0" applyFont="1"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16" xfId="0" applyBorder="1">
      <alignment vertical="center"/>
    </xf>
    <xf numFmtId="0" fontId="0" fillId="0" borderId="117" xfId="0" applyBorder="1">
      <alignment vertical="center"/>
    </xf>
    <xf numFmtId="0" fontId="0" fillId="0" borderId="22" xfId="0" applyBorder="1">
      <alignment vertical="center"/>
    </xf>
    <xf numFmtId="0" fontId="1" fillId="0" borderId="72" xfId="0" applyFont="1" applyBorder="1">
      <alignment vertical="center"/>
    </xf>
    <xf numFmtId="0" fontId="29" fillId="0" borderId="72" xfId="0" applyFont="1" applyBorder="1">
      <alignment vertical="center"/>
    </xf>
    <xf numFmtId="0" fontId="1" fillId="0" borderId="41" xfId="0" applyFont="1" applyBorder="1">
      <alignment vertical="center"/>
    </xf>
    <xf numFmtId="0" fontId="1" fillId="10" borderId="41" xfId="0" applyFont="1" applyFill="1" applyBorder="1">
      <alignment vertical="center"/>
    </xf>
    <xf numFmtId="0" fontId="29" fillId="10" borderId="72" xfId="0" applyFont="1" applyFill="1" applyBorder="1">
      <alignment vertical="center"/>
    </xf>
    <xf numFmtId="0" fontId="1" fillId="9" borderId="41" xfId="0" applyFont="1" applyFill="1" applyBorder="1">
      <alignment vertical="center"/>
    </xf>
    <xf numFmtId="0" fontId="29" fillId="9" borderId="72" xfId="0" applyFont="1" applyFill="1" applyBorder="1">
      <alignment vertical="center"/>
    </xf>
    <xf numFmtId="0" fontId="3" fillId="0" borderId="0" xfId="0" applyFont="1">
      <alignment vertical="center"/>
    </xf>
    <xf numFmtId="179" fontId="0" fillId="0" borderId="0" xfId="0" applyNumberFormat="1">
      <alignment vertical="center"/>
    </xf>
    <xf numFmtId="0" fontId="0" fillId="11" borderId="111" xfId="0" applyFill="1" applyBorder="1">
      <alignment vertical="center"/>
    </xf>
    <xf numFmtId="0" fontId="0" fillId="11" borderId="112" xfId="0" applyFill="1" applyBorder="1">
      <alignment vertical="center"/>
    </xf>
    <xf numFmtId="0" fontId="0" fillId="11" borderId="113" xfId="0" applyFill="1" applyBorder="1">
      <alignment vertical="center"/>
    </xf>
    <xf numFmtId="0" fontId="0" fillId="11" borderId="52" xfId="0" applyFill="1" applyBorder="1">
      <alignment vertical="center"/>
    </xf>
    <xf numFmtId="0" fontId="0" fillId="11" borderId="53" xfId="0" applyFill="1" applyBorder="1">
      <alignment vertical="center"/>
    </xf>
    <xf numFmtId="0" fontId="0" fillId="11" borderId="0" xfId="0" applyFill="1">
      <alignment vertical="center"/>
    </xf>
    <xf numFmtId="0" fontId="0" fillId="11" borderId="94" xfId="0" applyFill="1" applyBorder="1">
      <alignment vertical="center"/>
    </xf>
    <xf numFmtId="0" fontId="0" fillId="11" borderId="72" xfId="0" applyFill="1" applyBorder="1">
      <alignment vertical="center"/>
    </xf>
    <xf numFmtId="0" fontId="0" fillId="11" borderId="95" xfId="0" applyFill="1" applyBorder="1">
      <alignment vertical="center"/>
    </xf>
    <xf numFmtId="0" fontId="0" fillId="11" borderId="58" xfId="0" applyFill="1" applyBorder="1">
      <alignment vertical="center"/>
    </xf>
    <xf numFmtId="0" fontId="0" fillId="11" borderId="54" xfId="0" applyFill="1" applyBorder="1">
      <alignment vertical="center"/>
    </xf>
    <xf numFmtId="0" fontId="1" fillId="11" borderId="96" xfId="0" applyFont="1" applyFill="1" applyBorder="1">
      <alignment vertical="center"/>
    </xf>
    <xf numFmtId="0" fontId="3" fillId="11" borderId="97" xfId="0" applyFont="1" applyFill="1" applyBorder="1">
      <alignment vertical="center"/>
    </xf>
    <xf numFmtId="0" fontId="3" fillId="11" borderId="98" xfId="0" applyFont="1" applyFill="1" applyBorder="1">
      <alignment vertical="center"/>
    </xf>
    <xf numFmtId="0" fontId="0" fillId="11" borderId="55" xfId="0" applyFill="1" applyBorder="1">
      <alignment vertical="center"/>
    </xf>
    <xf numFmtId="0" fontId="0" fillId="11" borderId="57" xfId="0" applyFill="1" applyBorder="1">
      <alignment vertical="center"/>
    </xf>
    <xf numFmtId="0" fontId="1" fillId="0" borderId="112" xfId="0" applyFont="1" applyBorder="1">
      <alignment vertical="center"/>
    </xf>
    <xf numFmtId="0" fontId="0" fillId="11" borderId="70" xfId="0" applyFill="1" applyBorder="1">
      <alignment vertical="center"/>
    </xf>
    <xf numFmtId="0" fontId="1" fillId="11" borderId="55" xfId="0" applyFont="1" applyFill="1" applyBorder="1">
      <alignment vertical="center"/>
    </xf>
    <xf numFmtId="0" fontId="3" fillId="11" borderId="56" xfId="0" applyFont="1" applyFill="1" applyBorder="1">
      <alignment vertical="center"/>
    </xf>
    <xf numFmtId="0" fontId="3" fillId="11" borderId="57" xfId="0" applyFont="1" applyFill="1" applyBorder="1">
      <alignment vertical="center"/>
    </xf>
    <xf numFmtId="0" fontId="17" fillId="0" borderId="119" xfId="0" applyFont="1" applyBorder="1" applyAlignment="1">
      <alignment horizontal="center" vertical="center"/>
    </xf>
    <xf numFmtId="0" fontId="17" fillId="0" borderId="118" xfId="0" applyFont="1" applyBorder="1" applyAlignment="1" applyProtection="1">
      <alignment horizontal="center" vertical="center"/>
      <protection locked="0"/>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0" xfId="0" applyBorder="1" applyAlignment="1">
      <alignment horizontal="center" vertical="center"/>
    </xf>
    <xf numFmtId="178" fontId="15" fillId="0" borderId="0" xfId="0" applyNumberFormat="1" applyFont="1" applyFill="1" applyBorder="1" applyAlignment="1">
      <alignment horizontal="center" vertical="center"/>
    </xf>
    <xf numFmtId="182" fontId="15" fillId="0" borderId="0" xfId="0" applyNumberFormat="1" applyFont="1" applyFill="1" applyBorder="1" applyAlignment="1">
      <alignment horizontal="center" vertical="center"/>
    </xf>
    <xf numFmtId="182" fontId="15" fillId="0" borderId="0" xfId="0" applyNumberFormat="1" applyFont="1" applyFill="1" applyBorder="1" applyAlignment="1">
      <alignment vertical="center" shrinkToFit="1"/>
    </xf>
    <xf numFmtId="178" fontId="15" fillId="0" borderId="0" xfId="0" applyNumberFormat="1" applyFont="1" applyFill="1" applyBorder="1" applyAlignment="1">
      <alignment vertical="center"/>
    </xf>
    <xf numFmtId="0" fontId="0" fillId="0" borderId="0" xfId="0" applyFill="1" applyBorder="1">
      <alignment vertical="center"/>
    </xf>
    <xf numFmtId="179" fontId="16" fillId="0" borderId="0"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8" borderId="5" xfId="0" applyFill="1" applyBorder="1" applyAlignment="1" applyProtection="1">
      <alignment horizontal="left" vertical="center" wrapText="1"/>
      <protection locked="0"/>
    </xf>
    <xf numFmtId="0" fontId="0" fillId="8" borderId="6" xfId="0" applyFill="1" applyBorder="1" applyAlignment="1" applyProtection="1">
      <alignment horizontal="left" vertical="center" wrapText="1"/>
      <protection locked="0"/>
    </xf>
    <xf numFmtId="177" fontId="0" fillId="8" borderId="1" xfId="0" applyNumberFormat="1" applyFill="1" applyBorder="1" applyAlignment="1" applyProtection="1">
      <alignment horizontal="left" vertical="center"/>
      <protection locked="0"/>
    </xf>
    <xf numFmtId="0" fontId="0" fillId="0" borderId="38" xfId="0" applyBorder="1">
      <alignment vertical="center"/>
    </xf>
    <xf numFmtId="0" fontId="0" fillId="0" borderId="34" xfId="0" applyBorder="1">
      <alignment vertical="center"/>
    </xf>
    <xf numFmtId="0" fontId="0" fillId="0" borderId="10" xfId="0" applyBorder="1" applyAlignment="1">
      <alignment horizontal="center" vertical="center" shrinkToFit="1"/>
    </xf>
    <xf numFmtId="0" fontId="0" fillId="0" borderId="38" xfId="0" applyBorder="1" applyAlignment="1">
      <alignment vertical="center" shrinkToFit="1"/>
    </xf>
    <xf numFmtId="0" fontId="0" fillId="0" borderId="34" xfId="0" applyBorder="1" applyAlignment="1">
      <alignment vertical="center" shrinkToFit="1"/>
    </xf>
    <xf numFmtId="181" fontId="0" fillId="0" borderId="10" xfId="0" applyNumberFormat="1" applyBorder="1" applyAlignment="1">
      <alignment horizontal="center" vertical="center" shrinkToFit="1"/>
    </xf>
    <xf numFmtId="38" fontId="0" fillId="0" borderId="10" xfId="3" applyFont="1" applyBorder="1" applyAlignment="1" applyProtection="1">
      <alignment horizontal="center" vertical="center"/>
    </xf>
    <xf numFmtId="181"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shrinkToFit="1"/>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0" fillId="0" borderId="56" xfId="0" applyBorder="1" applyAlignment="1">
      <alignment horizontal="center" vertical="center"/>
    </xf>
    <xf numFmtId="0" fontId="0" fillId="0" borderId="0" xfId="0" applyFill="1" applyBorder="1" applyAlignment="1">
      <alignment horizontal="center" vertical="center"/>
    </xf>
    <xf numFmtId="182" fontId="15" fillId="13" borderId="13" xfId="0" applyNumberFormat="1" applyFont="1" applyFill="1" applyBorder="1" applyAlignment="1">
      <alignment horizontal="center" vertical="center"/>
    </xf>
    <xf numFmtId="182" fontId="15" fillId="13" borderId="14" xfId="0" applyNumberFormat="1" applyFont="1" applyFill="1" applyBorder="1" applyAlignment="1">
      <alignment horizontal="center" vertical="center"/>
    </xf>
    <xf numFmtId="178" fontId="15" fillId="0" borderId="0" xfId="0" applyNumberFormat="1" applyFont="1" applyFill="1" applyBorder="1" applyAlignment="1">
      <alignment horizontal="center" vertical="center"/>
    </xf>
    <xf numFmtId="182" fontId="15" fillId="12" borderId="13" xfId="0" applyNumberFormat="1" applyFont="1" applyFill="1" applyBorder="1" applyAlignment="1">
      <alignment horizontal="center" vertical="center" shrinkToFit="1"/>
    </xf>
    <xf numFmtId="182" fontId="15" fillId="12" borderId="51" xfId="0" applyNumberFormat="1" applyFont="1" applyFill="1" applyBorder="1" applyAlignment="1">
      <alignment horizontal="center" vertical="center" shrinkToFit="1"/>
    </xf>
    <xf numFmtId="182" fontId="15" fillId="12" borderId="14" xfId="0" applyNumberFormat="1" applyFont="1" applyFill="1"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81" fontId="0" fillId="0" borderId="0" xfId="0" applyNumberFormat="1" applyAlignment="1">
      <alignment horizontal="center" vertical="center"/>
    </xf>
    <xf numFmtId="179" fontId="0" fillId="0" borderId="0" xfId="0" applyNumberFormat="1" applyAlignment="1">
      <alignment horizontal="center" vertical="center"/>
    </xf>
    <xf numFmtId="0" fontId="0" fillId="0" borderId="0" xfId="0" applyFill="1" applyBorder="1" applyAlignment="1">
      <alignment horizontal="center" vertical="center" wrapText="1"/>
    </xf>
    <xf numFmtId="0" fontId="6" fillId="0" borderId="5" xfId="0" applyFont="1" applyBorder="1" applyAlignment="1">
      <alignment horizontal="justify" vertical="center" wrapText="1"/>
    </xf>
    <xf numFmtId="0" fontId="6" fillId="0" borderId="11"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6" fillId="3" borderId="11"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6" fillId="0" borderId="6" xfId="0" applyFont="1" applyBorder="1" applyAlignment="1">
      <alignment horizontal="center" vertical="center" wrapText="1"/>
    </xf>
    <xf numFmtId="0" fontId="0" fillId="0" borderId="0" xfId="0" applyAlignment="1">
      <alignment horizontal="left" wrapText="1" indent="1"/>
    </xf>
    <xf numFmtId="0" fontId="0" fillId="0" borderId="10" xfId="0" applyBorder="1" applyAlignment="1">
      <alignment horizontal="left" wrapText="1" indent="1"/>
    </xf>
    <xf numFmtId="0" fontId="0" fillId="0" borderId="10" xfId="0" applyBorder="1" applyAlignment="1">
      <alignment horizontal="left" inden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5">
    <cellStyle name="パーセント" xfId="4" builtinId="5"/>
    <cellStyle name="桁区切り" xfId="3" builtinId="6"/>
    <cellStyle name="桁区切り 2" xfId="2"/>
    <cellStyle name="標準" xfId="0" builtinId="0"/>
    <cellStyle name="標準 2" xfId="1"/>
  </cellStyles>
  <dxfs count="216">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FFCC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59</xdr:row>
      <xdr:rowOff>16631</xdr:rowOff>
    </xdr:from>
    <xdr:to>
      <xdr:col>13</xdr:col>
      <xdr:colOff>380999</xdr:colOff>
      <xdr:row>63</xdr:row>
      <xdr:rowOff>179917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9562798"/>
          <a:ext cx="5016499" cy="1094619"/>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・休工日（休）の合計が、</a:t>
          </a:r>
          <a:r>
            <a:rPr kumimoji="1" lang="ja-JP" altLang="en-US" sz="1100">
              <a:solidFill>
                <a:schemeClr val="dk1"/>
              </a:solidFill>
              <a:effectLst/>
              <a:latin typeface="+mn-lt"/>
              <a:ea typeface="+mn-ea"/>
              <a:cs typeface="+mn-cs"/>
            </a:rPr>
            <a:t>現場閉所日数となる。･･･①</a:t>
          </a:r>
          <a:endParaRPr kumimoji="1" lang="en-US" altLang="ja-JP" sz="1100">
            <a:solidFill>
              <a:schemeClr val="dk1"/>
            </a:solidFill>
            <a:effectLst/>
            <a:latin typeface="+mn-lt"/>
            <a:ea typeface="+mn-ea"/>
            <a:cs typeface="+mn-cs"/>
          </a:endParaRPr>
        </a:p>
        <a:p>
          <a:r>
            <a:rPr kumimoji="1" lang="ja-JP" altLang="en-US" sz="1100"/>
            <a:t>・作業日（■）と休工日（休）の合計が、対象期間日数となる。･･･②</a:t>
          </a:r>
          <a:endParaRPr kumimoji="1" lang="en-US" altLang="ja-JP" sz="1100"/>
        </a:p>
        <a:p>
          <a:r>
            <a:rPr kumimoji="1" lang="ja-JP" altLang="en-US" sz="1100"/>
            <a:t>・右記の現場閉所率は、①／②により計算される。</a:t>
          </a:r>
          <a:endParaRPr kumimoji="1" lang="en-US" altLang="ja-JP" sz="1100"/>
        </a:p>
        <a:p>
          <a:r>
            <a:rPr kumimoji="1" lang="ja-JP" altLang="en-US" sz="1100"/>
            <a:t>・現場閉所率は、正確には、</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４週</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休以上：　</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日／２８日＝２</a:t>
          </a:r>
          <a:r>
            <a:rPr kumimoji="1" lang="ja-JP" altLang="en-US" sz="1100">
              <a:solidFill>
                <a:schemeClr val="dk1"/>
              </a:solidFill>
              <a:effectLst/>
              <a:latin typeface="+mn-lt"/>
              <a:ea typeface="+mn-ea"/>
              <a:cs typeface="+mn-cs"/>
            </a:rPr>
            <a:t>８．５７１・・・</a:t>
          </a:r>
          <a:r>
            <a:rPr kumimoji="1" lang="ja-JP" altLang="ja-JP" sz="1100">
              <a:solidFill>
                <a:schemeClr val="dk1"/>
              </a:solidFill>
              <a:effectLst/>
              <a:latin typeface="+mn-lt"/>
              <a:ea typeface="+mn-ea"/>
              <a:cs typeface="+mn-cs"/>
            </a:rPr>
            <a:t>％以上</a:t>
          </a:r>
          <a:r>
            <a:rPr kumimoji="1" lang="ja-JP" altLang="en-US" sz="1100">
              <a:solidFill>
                <a:schemeClr val="dk1"/>
              </a:solidFill>
              <a:effectLst/>
              <a:latin typeface="+mn-lt"/>
              <a:ea typeface="+mn-ea"/>
              <a:cs typeface="+mn-cs"/>
            </a:rPr>
            <a:t>　</a:t>
          </a:r>
          <a:r>
            <a:rPr kumimoji="1" lang="ja-JP" altLang="en-US" sz="1100"/>
            <a:t>のことなので、注意。</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Y39"/>
  <sheetViews>
    <sheetView showGridLines="0" showZeros="0" view="pageBreakPreview" zoomScaleNormal="100" zoomScaleSheetLayoutView="100" workbookViewId="0">
      <selection activeCell="D6" sqref="D6"/>
    </sheetView>
  </sheetViews>
  <sheetFormatPr defaultRowHeight="13.5" x14ac:dyDescent="0.15"/>
  <cols>
    <col min="1" max="1" width="2.875" customWidth="1"/>
    <col min="2" max="2" width="9.5" bestFit="1" customWidth="1"/>
    <col min="3" max="3" width="6.75" customWidth="1"/>
    <col min="4" max="4" width="6.125" customWidth="1"/>
    <col min="5" max="6" width="8.875" customWidth="1"/>
    <col min="7" max="7" width="7.375" customWidth="1"/>
    <col min="9" max="9" width="14" customWidth="1"/>
    <col min="10" max="10" width="6.125" customWidth="1"/>
    <col min="11" max="11" width="7.375" customWidth="1"/>
    <col min="12" max="12" width="9.25" customWidth="1"/>
    <col min="13" max="13" width="1.375" customWidth="1"/>
    <col min="14" max="14" width="9.5" bestFit="1" customWidth="1"/>
    <col min="15" max="15" width="6.75" customWidth="1"/>
    <col min="16" max="16" width="20.125" customWidth="1"/>
    <col min="17" max="17" width="7.375" customWidth="1"/>
    <col min="19" max="19" width="14" customWidth="1"/>
    <col min="20" max="20" width="6.125" customWidth="1"/>
    <col min="21" max="21" width="7.375" customWidth="1"/>
    <col min="24" max="24" width="13" hidden="1" customWidth="1"/>
    <col min="25" max="25" width="9" hidden="1" customWidth="1"/>
    <col min="26" max="26" width="9" customWidth="1"/>
    <col min="28" max="28" width="13" bestFit="1" customWidth="1"/>
    <col min="30" max="30" width="9" bestFit="1" customWidth="1"/>
  </cols>
  <sheetData>
    <row r="1" spans="2:22" ht="16.5" customHeight="1" thickBot="1" x14ac:dyDescent="0.2">
      <c r="B1" s="111" t="s">
        <v>105</v>
      </c>
      <c r="C1" s="53"/>
      <c r="D1" s="53"/>
      <c r="E1" s="53"/>
      <c r="F1" s="53"/>
      <c r="G1" s="53"/>
      <c r="H1" s="53"/>
      <c r="I1" s="53"/>
      <c r="J1" s="53"/>
      <c r="K1" s="53"/>
      <c r="L1" s="53"/>
    </row>
    <row r="2" spans="2:22" ht="16.5" customHeight="1" x14ac:dyDescent="0.15">
      <c r="B2" s="120" t="s">
        <v>264</v>
      </c>
      <c r="C2" s="112"/>
      <c r="D2" s="112"/>
      <c r="E2" s="112"/>
      <c r="F2" s="112"/>
      <c r="G2" s="112"/>
      <c r="H2" s="112"/>
      <c r="I2" s="112"/>
      <c r="J2" s="112"/>
      <c r="K2" s="112"/>
      <c r="L2" s="113"/>
    </row>
    <row r="3" spans="2:22" ht="16.5" customHeight="1" x14ac:dyDescent="0.15">
      <c r="B3" s="114" t="s">
        <v>101</v>
      </c>
      <c r="C3" s="110"/>
      <c r="D3" s="110"/>
      <c r="E3" s="110"/>
      <c r="F3" s="110"/>
      <c r="G3" s="110"/>
      <c r="H3" s="110"/>
      <c r="I3" s="110"/>
      <c r="J3" s="110"/>
      <c r="K3" s="110"/>
      <c r="L3" s="115"/>
    </row>
    <row r="4" spans="2:22" ht="16.5" customHeight="1" x14ac:dyDescent="0.15">
      <c r="B4" s="114" t="s">
        <v>99</v>
      </c>
      <c r="C4" s="110"/>
      <c r="D4" s="110"/>
      <c r="E4" s="110"/>
      <c r="F4" s="110"/>
      <c r="G4" s="110"/>
      <c r="H4" s="110"/>
      <c r="I4" s="110"/>
      <c r="J4" s="110"/>
      <c r="K4" s="110"/>
      <c r="L4" s="115"/>
    </row>
    <row r="5" spans="2:22" ht="16.5" customHeight="1" x14ac:dyDescent="0.15">
      <c r="B5" s="116" t="s">
        <v>100</v>
      </c>
      <c r="C5" s="110"/>
      <c r="D5" s="110"/>
      <c r="E5" s="110"/>
      <c r="F5" s="110"/>
      <c r="G5" s="110"/>
      <c r="H5" s="110"/>
      <c r="I5" s="110"/>
      <c r="J5" s="110"/>
      <c r="K5" s="110"/>
      <c r="L5" s="115"/>
    </row>
    <row r="6" spans="2:22" ht="16.5" customHeight="1" x14ac:dyDescent="0.15">
      <c r="B6" s="114" t="s">
        <v>102</v>
      </c>
      <c r="C6" s="110"/>
      <c r="D6" s="110"/>
      <c r="E6" s="110"/>
      <c r="F6" s="110"/>
      <c r="G6" s="110"/>
      <c r="H6" s="110"/>
      <c r="I6" s="110"/>
      <c r="J6" s="110"/>
      <c r="K6" s="110"/>
      <c r="L6" s="115"/>
    </row>
    <row r="7" spans="2:22" ht="16.5" customHeight="1" x14ac:dyDescent="0.15">
      <c r="B7" s="116" t="s">
        <v>103</v>
      </c>
      <c r="C7" s="110"/>
      <c r="D7" s="110"/>
      <c r="E7" s="110"/>
      <c r="F7" s="110"/>
      <c r="G7" s="110"/>
      <c r="H7" s="110"/>
      <c r="I7" s="110"/>
      <c r="J7" s="110"/>
      <c r="K7" s="110"/>
      <c r="L7" s="115"/>
    </row>
    <row r="8" spans="2:22" ht="16.5" customHeight="1" x14ac:dyDescent="0.15">
      <c r="B8" s="114" t="s">
        <v>104</v>
      </c>
      <c r="C8" s="110"/>
      <c r="D8" s="110"/>
      <c r="E8" s="110"/>
      <c r="F8" s="110"/>
      <c r="G8" s="110"/>
      <c r="H8" s="110"/>
      <c r="I8" s="110"/>
      <c r="J8" s="110"/>
      <c r="K8" s="110"/>
      <c r="L8" s="115"/>
    </row>
    <row r="9" spans="2:22" ht="16.5" customHeight="1" x14ac:dyDescent="0.15">
      <c r="B9" s="116" t="s">
        <v>106</v>
      </c>
      <c r="C9" s="110"/>
      <c r="D9" s="110"/>
      <c r="E9" s="110"/>
      <c r="F9" s="110"/>
      <c r="G9" s="110"/>
      <c r="H9" s="110"/>
      <c r="I9" s="110"/>
      <c r="J9" s="110"/>
      <c r="K9" s="110"/>
      <c r="L9" s="115"/>
    </row>
    <row r="10" spans="2:22" ht="16.5" customHeight="1" thickBot="1" x14ac:dyDescent="0.2">
      <c r="B10" s="117"/>
      <c r="C10" s="118"/>
      <c r="D10" s="118"/>
      <c r="E10" s="118"/>
      <c r="F10" s="118"/>
      <c r="G10" s="118"/>
      <c r="H10" s="118"/>
      <c r="I10" s="118"/>
      <c r="J10" s="118"/>
      <c r="K10" s="118"/>
      <c r="L10" s="119"/>
    </row>
    <row r="11" spans="2:22" ht="16.5" customHeight="1" x14ac:dyDescent="0.15">
      <c r="B11" s="63"/>
      <c r="C11" s="53"/>
      <c r="D11" s="53"/>
      <c r="E11" s="53"/>
      <c r="F11" s="53"/>
      <c r="G11" s="53"/>
      <c r="H11" s="53"/>
      <c r="I11" s="53"/>
      <c r="J11" s="53"/>
      <c r="K11" s="53"/>
      <c r="L11" s="53"/>
    </row>
    <row r="12" spans="2:22" ht="16.5" customHeight="1" thickBot="1" x14ac:dyDescent="0.2">
      <c r="B12" s="65" t="s">
        <v>76</v>
      </c>
      <c r="C12" s="66"/>
      <c r="D12" s="66"/>
      <c r="E12" s="66"/>
      <c r="F12" s="66"/>
      <c r="G12" s="66"/>
      <c r="H12" s="66"/>
      <c r="I12" s="66"/>
      <c r="J12" s="66"/>
      <c r="K12" s="66"/>
      <c r="L12" s="66"/>
      <c r="M12" s="53"/>
      <c r="O12" s="62"/>
      <c r="P12" s="62"/>
      <c r="Q12" s="62"/>
      <c r="R12" s="62"/>
      <c r="S12" s="62"/>
      <c r="T12" s="62"/>
      <c r="U12" s="62"/>
      <c r="V12" s="62"/>
    </row>
    <row r="13" spans="2:22" ht="16.5" customHeight="1" x14ac:dyDescent="0.15">
      <c r="B13" s="50" t="s">
        <v>83</v>
      </c>
      <c r="C13" s="51"/>
      <c r="D13" s="51"/>
      <c r="E13" s="51"/>
      <c r="F13" s="51"/>
      <c r="G13" s="51"/>
      <c r="H13" s="51"/>
      <c r="I13" s="51"/>
      <c r="J13" s="51"/>
      <c r="K13" s="51"/>
      <c r="L13" s="52"/>
      <c r="M13" s="53"/>
      <c r="N13" s="62"/>
      <c r="O13" s="62"/>
      <c r="P13" s="62"/>
      <c r="Q13" s="62"/>
      <c r="R13" s="62"/>
      <c r="S13" s="62"/>
      <c r="T13" s="62"/>
      <c r="U13" s="62"/>
      <c r="V13" s="62"/>
    </row>
    <row r="14" spans="2:22" ht="16.5" customHeight="1" x14ac:dyDescent="0.15">
      <c r="B14" s="57" t="s">
        <v>81</v>
      </c>
      <c r="C14" s="55"/>
      <c r="D14" s="55"/>
      <c r="E14" s="55"/>
      <c r="F14" s="55"/>
      <c r="G14" s="55"/>
      <c r="H14" s="55"/>
      <c r="I14" s="55"/>
      <c r="J14" s="55"/>
      <c r="K14" s="55"/>
      <c r="L14" s="56"/>
      <c r="M14" s="53"/>
      <c r="N14" s="62"/>
      <c r="O14" s="62"/>
      <c r="P14" s="62"/>
      <c r="Q14" s="62"/>
      <c r="R14" s="62"/>
      <c r="S14" s="62"/>
      <c r="T14" s="62"/>
      <c r="U14" s="62"/>
      <c r="V14" s="62"/>
    </row>
    <row r="15" spans="2:22" ht="16.5" customHeight="1" x14ac:dyDescent="0.15">
      <c r="B15" s="57" t="s">
        <v>82</v>
      </c>
      <c r="C15" s="55"/>
      <c r="D15" s="55"/>
      <c r="E15" s="55"/>
      <c r="F15" s="55"/>
      <c r="G15" s="55"/>
      <c r="H15" s="55"/>
      <c r="I15" s="55"/>
      <c r="J15" s="55"/>
      <c r="K15" s="55"/>
      <c r="L15" s="56"/>
      <c r="M15" s="53"/>
      <c r="N15" s="62"/>
      <c r="O15" s="62"/>
      <c r="P15" s="62"/>
      <c r="Q15" s="62"/>
      <c r="R15" s="62"/>
      <c r="S15" s="62"/>
      <c r="T15" s="62"/>
      <c r="U15" s="62"/>
      <c r="V15" s="62"/>
    </row>
    <row r="16" spans="2:22" ht="16.5" customHeight="1" x14ac:dyDescent="0.15">
      <c r="B16" s="54"/>
      <c r="C16" s="55"/>
      <c r="D16" s="55"/>
      <c r="E16" s="55"/>
      <c r="F16" s="55"/>
      <c r="G16" s="55"/>
      <c r="H16" s="55"/>
      <c r="I16" s="55"/>
      <c r="J16" s="55"/>
      <c r="K16" s="55"/>
      <c r="L16" s="56"/>
      <c r="M16" s="53"/>
      <c r="N16" s="62"/>
      <c r="O16" s="62"/>
      <c r="P16" s="62"/>
      <c r="Q16" s="62"/>
      <c r="R16" s="62"/>
      <c r="S16" s="62"/>
      <c r="T16" s="62"/>
      <c r="U16" s="62"/>
      <c r="V16" s="62"/>
    </row>
    <row r="17" spans="2:22" ht="16.5" customHeight="1" x14ac:dyDescent="0.15">
      <c r="B17" s="54" t="s">
        <v>92</v>
      </c>
      <c r="C17" s="55"/>
      <c r="D17" s="55"/>
      <c r="E17" s="55"/>
      <c r="F17" s="55"/>
      <c r="G17" s="55"/>
      <c r="H17" s="55"/>
      <c r="I17" s="55"/>
      <c r="J17" s="55"/>
      <c r="K17" s="55"/>
      <c r="L17" s="56"/>
      <c r="M17" s="53"/>
      <c r="N17" s="62"/>
      <c r="O17" s="62"/>
      <c r="P17" s="62"/>
      <c r="Q17" s="62"/>
      <c r="R17" s="62"/>
      <c r="S17" s="62"/>
      <c r="T17" s="62"/>
      <c r="U17" s="62"/>
      <c r="V17" s="62"/>
    </row>
    <row r="18" spans="2:22" ht="16.5" customHeight="1" x14ac:dyDescent="0.15">
      <c r="B18" s="57" t="s">
        <v>84</v>
      </c>
      <c r="C18" s="55"/>
      <c r="D18" s="55"/>
      <c r="E18" s="55"/>
      <c r="F18" s="55"/>
      <c r="G18" s="55"/>
      <c r="H18" s="55"/>
      <c r="I18" s="55"/>
      <c r="J18" s="55"/>
      <c r="K18" s="55"/>
      <c r="L18" s="56"/>
      <c r="M18" s="53"/>
      <c r="N18" s="62"/>
      <c r="O18" s="62"/>
      <c r="P18" s="62"/>
      <c r="Q18" s="62"/>
      <c r="R18" s="62"/>
      <c r="S18" s="62"/>
      <c r="T18" s="62"/>
      <c r="U18" s="62"/>
      <c r="V18" s="62"/>
    </row>
    <row r="19" spans="2:22" ht="16.5" customHeight="1" x14ac:dyDescent="0.15">
      <c r="B19" s="54" t="s">
        <v>85</v>
      </c>
      <c r="C19" s="55"/>
      <c r="D19" s="55"/>
      <c r="E19" s="55"/>
      <c r="F19" s="55"/>
      <c r="G19" s="55"/>
      <c r="H19" s="55"/>
      <c r="I19" s="55"/>
      <c r="J19" s="55"/>
      <c r="K19" s="55"/>
      <c r="L19" s="56"/>
      <c r="M19" s="53"/>
      <c r="N19" s="62"/>
      <c r="O19" s="62"/>
      <c r="P19" s="62"/>
      <c r="Q19" s="62"/>
      <c r="R19" s="62"/>
      <c r="S19" s="62"/>
      <c r="T19" s="62"/>
      <c r="U19" s="62"/>
      <c r="V19" s="62"/>
    </row>
    <row r="20" spans="2:22" ht="16.5" customHeight="1" x14ac:dyDescent="0.15">
      <c r="B20" s="57" t="s">
        <v>86</v>
      </c>
      <c r="C20" s="55"/>
      <c r="D20" s="55"/>
      <c r="E20" s="55"/>
      <c r="F20" s="55"/>
      <c r="G20" s="55"/>
      <c r="H20" s="55"/>
      <c r="I20" s="55"/>
      <c r="J20" s="55"/>
      <c r="K20" s="55"/>
      <c r="L20" s="56"/>
      <c r="M20" s="53"/>
      <c r="N20" s="62"/>
      <c r="O20" s="62"/>
      <c r="P20" s="62"/>
      <c r="Q20" s="62"/>
      <c r="R20" s="62"/>
      <c r="S20" s="62"/>
      <c r="T20" s="62"/>
      <c r="U20" s="62"/>
      <c r="V20" s="62"/>
    </row>
    <row r="21" spans="2:22" ht="16.5" customHeight="1" x14ac:dyDescent="0.15">
      <c r="B21" s="54" t="s">
        <v>87</v>
      </c>
      <c r="C21" s="55"/>
      <c r="D21" s="55"/>
      <c r="E21" s="55"/>
      <c r="F21" s="55"/>
      <c r="G21" s="55"/>
      <c r="H21" s="55"/>
      <c r="I21" s="55"/>
      <c r="J21" s="55"/>
      <c r="K21" s="55"/>
      <c r="L21" s="56"/>
      <c r="M21" s="53"/>
      <c r="N21" s="62"/>
      <c r="O21" s="62"/>
      <c r="P21" s="62"/>
      <c r="Q21" s="62"/>
      <c r="R21" s="62"/>
      <c r="S21" s="62"/>
      <c r="T21" s="62"/>
      <c r="U21" s="62"/>
      <c r="V21" s="62"/>
    </row>
    <row r="22" spans="2:22" ht="16.5" customHeight="1" thickBot="1" x14ac:dyDescent="0.2">
      <c r="B22" s="64"/>
      <c r="C22" s="58"/>
      <c r="D22" s="58"/>
      <c r="E22" s="58"/>
      <c r="F22" s="58"/>
      <c r="G22" s="58"/>
      <c r="H22" s="58"/>
      <c r="I22" s="58"/>
      <c r="J22" s="58"/>
      <c r="K22" s="58"/>
      <c r="L22" s="59"/>
      <c r="M22" s="53"/>
      <c r="N22" s="62"/>
      <c r="O22" s="62"/>
      <c r="P22" s="62"/>
      <c r="Q22" s="62"/>
      <c r="R22" s="62"/>
      <c r="S22" s="62"/>
      <c r="T22" s="62"/>
      <c r="U22" s="62"/>
      <c r="V22" s="62"/>
    </row>
    <row r="23" spans="2:22" ht="16.5" customHeight="1" x14ac:dyDescent="0.15">
      <c r="B23" s="63"/>
      <c r="C23" s="53"/>
      <c r="D23" s="53"/>
      <c r="E23" s="53"/>
      <c r="F23" s="53"/>
      <c r="G23" s="53"/>
      <c r="H23" s="53"/>
      <c r="I23" s="53"/>
      <c r="J23" s="53"/>
      <c r="K23" s="53"/>
      <c r="L23" s="53"/>
      <c r="M23" s="53"/>
      <c r="N23" s="62"/>
      <c r="O23" s="62"/>
      <c r="P23" s="62"/>
      <c r="Q23" s="62"/>
      <c r="R23" s="62"/>
      <c r="S23" s="62"/>
      <c r="T23" s="62"/>
      <c r="U23" s="62"/>
      <c r="V23" s="62"/>
    </row>
    <row r="24" spans="2:22" ht="16.5" customHeight="1" thickBot="1" x14ac:dyDescent="0.2">
      <c r="B24" s="62" t="s">
        <v>97</v>
      </c>
      <c r="C24" s="62"/>
      <c r="D24" s="62"/>
      <c r="E24" s="62"/>
      <c r="F24" s="62"/>
      <c r="G24" s="62"/>
      <c r="H24" s="62"/>
      <c r="I24" s="62"/>
      <c r="J24" s="62"/>
      <c r="K24" s="62"/>
      <c r="L24" s="62"/>
      <c r="M24" s="62"/>
      <c r="N24" s="62"/>
    </row>
    <row r="25" spans="2:22" ht="16.5" customHeight="1" x14ac:dyDescent="0.15">
      <c r="B25" s="44" t="s">
        <v>88</v>
      </c>
      <c r="C25" s="45"/>
      <c r="D25" s="45"/>
      <c r="E25" s="45"/>
      <c r="F25" s="45"/>
      <c r="G25" s="45"/>
      <c r="H25" s="45"/>
      <c r="I25" s="45"/>
      <c r="J25" s="45"/>
      <c r="K25" s="105"/>
      <c r="L25" s="106"/>
    </row>
    <row r="26" spans="2:22" ht="16.5" customHeight="1" x14ac:dyDescent="0.15">
      <c r="B26" s="46"/>
      <c r="C26" s="47"/>
      <c r="D26" s="47"/>
      <c r="E26" s="47"/>
      <c r="F26" s="47"/>
      <c r="G26" s="47"/>
      <c r="H26" s="47"/>
      <c r="I26" s="47"/>
      <c r="J26" s="47"/>
      <c r="K26" s="55"/>
      <c r="L26" s="107"/>
    </row>
    <row r="27" spans="2:22" ht="16.5" customHeight="1" x14ac:dyDescent="0.15">
      <c r="B27" s="48" t="s">
        <v>265</v>
      </c>
      <c r="C27" s="47"/>
      <c r="D27" s="47"/>
      <c r="E27" s="47"/>
      <c r="F27" s="47"/>
      <c r="G27" s="47"/>
      <c r="H27" s="47"/>
      <c r="I27" s="47"/>
      <c r="J27" s="47"/>
      <c r="K27" s="55"/>
      <c r="L27" s="107"/>
    </row>
    <row r="28" spans="2:22" ht="16.5" customHeight="1" x14ac:dyDescent="0.15">
      <c r="B28" s="48" t="s">
        <v>89</v>
      </c>
      <c r="C28" s="47"/>
      <c r="D28" s="47"/>
      <c r="E28" s="47"/>
      <c r="F28" s="47"/>
      <c r="G28" s="47"/>
      <c r="H28" s="47"/>
      <c r="I28" s="47"/>
      <c r="J28" s="47"/>
      <c r="K28" s="55"/>
      <c r="L28" s="107"/>
    </row>
    <row r="29" spans="2:22" ht="16.5" customHeight="1" x14ac:dyDescent="0.15">
      <c r="B29" s="49" t="s">
        <v>68</v>
      </c>
      <c r="C29" s="47" t="s">
        <v>90</v>
      </c>
      <c r="D29" s="47"/>
      <c r="E29" s="47"/>
      <c r="F29" s="47"/>
      <c r="G29" s="47"/>
      <c r="H29" s="47"/>
      <c r="I29" s="47"/>
      <c r="J29" s="47"/>
      <c r="K29" s="55"/>
      <c r="L29" s="107"/>
    </row>
    <row r="30" spans="2:22" ht="16.5" customHeight="1" x14ac:dyDescent="0.15">
      <c r="B30" s="48" t="s">
        <v>69</v>
      </c>
      <c r="C30" s="47" t="s">
        <v>91</v>
      </c>
      <c r="D30" s="47"/>
      <c r="E30" s="47"/>
      <c r="F30" s="47"/>
      <c r="G30" s="47"/>
      <c r="H30" s="47"/>
      <c r="I30" s="47"/>
      <c r="J30" s="47"/>
      <c r="K30" s="55"/>
      <c r="L30" s="107"/>
    </row>
    <row r="31" spans="2:22" ht="16.5" customHeight="1" x14ac:dyDescent="0.15">
      <c r="B31" s="49" t="s">
        <v>68</v>
      </c>
      <c r="C31" s="47" t="s">
        <v>43</v>
      </c>
      <c r="D31" s="47"/>
      <c r="E31" s="47"/>
      <c r="F31" s="47"/>
      <c r="G31" s="47"/>
      <c r="H31" s="47"/>
      <c r="I31" s="47"/>
      <c r="J31" s="47"/>
      <c r="K31" s="55"/>
      <c r="L31" s="107"/>
    </row>
    <row r="32" spans="2:22" ht="16.5" customHeight="1" x14ac:dyDescent="0.15">
      <c r="B32" s="48"/>
      <c r="C32" s="47"/>
      <c r="D32" s="47"/>
      <c r="E32" s="47"/>
      <c r="F32" s="47"/>
      <c r="G32" s="47"/>
      <c r="H32" s="47"/>
      <c r="I32" s="47"/>
      <c r="J32" s="47"/>
      <c r="K32" s="55"/>
      <c r="L32" s="107"/>
    </row>
    <row r="33" spans="2:12" ht="16.5" customHeight="1" x14ac:dyDescent="0.15">
      <c r="B33" s="48" t="s">
        <v>266</v>
      </c>
      <c r="C33" s="47"/>
      <c r="D33" s="47"/>
      <c r="E33" s="47"/>
      <c r="F33" s="47"/>
      <c r="G33" s="47"/>
      <c r="H33" s="47"/>
      <c r="I33" s="47"/>
      <c r="J33" s="47"/>
      <c r="K33" s="55"/>
      <c r="L33" s="107"/>
    </row>
    <row r="34" spans="2:12" ht="16.5" customHeight="1" x14ac:dyDescent="0.15">
      <c r="B34" s="48" t="s">
        <v>93</v>
      </c>
      <c r="C34" s="47"/>
      <c r="D34" s="47"/>
      <c r="E34" s="47"/>
      <c r="F34" s="47"/>
      <c r="G34" s="47"/>
      <c r="H34" s="47"/>
      <c r="I34" s="47"/>
      <c r="J34" s="47"/>
      <c r="K34" s="55"/>
      <c r="L34" s="107"/>
    </row>
    <row r="35" spans="2:12" ht="16.5" customHeight="1" x14ac:dyDescent="0.15">
      <c r="B35" s="49" t="s">
        <v>11</v>
      </c>
      <c r="C35" s="47" t="s">
        <v>96</v>
      </c>
      <c r="D35" s="47"/>
      <c r="E35" s="47"/>
      <c r="F35" s="47"/>
      <c r="G35" s="47"/>
      <c r="H35" s="47"/>
      <c r="I35" s="47"/>
      <c r="J35" s="47"/>
      <c r="K35" s="55"/>
      <c r="L35" s="107"/>
    </row>
    <row r="36" spans="2:12" ht="16.5" customHeight="1" x14ac:dyDescent="0.15">
      <c r="B36" s="49" t="s">
        <v>70</v>
      </c>
      <c r="C36" s="47" t="s">
        <v>98</v>
      </c>
      <c r="D36" s="47"/>
      <c r="E36" s="47"/>
      <c r="F36" s="47"/>
      <c r="G36" s="47"/>
      <c r="H36" s="47"/>
      <c r="I36" s="47"/>
      <c r="J36" s="47"/>
      <c r="K36" s="55"/>
      <c r="L36" s="107"/>
    </row>
    <row r="37" spans="2:12" ht="16.5" customHeight="1" x14ac:dyDescent="0.15">
      <c r="B37" s="49" t="s">
        <v>94</v>
      </c>
      <c r="C37" s="47" t="s">
        <v>95</v>
      </c>
      <c r="D37" s="47"/>
      <c r="E37" s="47"/>
      <c r="F37" s="47"/>
      <c r="G37" s="47"/>
      <c r="H37" s="47"/>
      <c r="I37" s="47"/>
      <c r="J37" s="47"/>
      <c r="K37" s="55"/>
      <c r="L37" s="107"/>
    </row>
    <row r="38" spans="2:12" ht="16.5" customHeight="1" thickBot="1" x14ac:dyDescent="0.2">
      <c r="B38" s="60"/>
      <c r="C38" s="61"/>
      <c r="D38" s="61"/>
      <c r="E38" s="61"/>
      <c r="F38" s="61"/>
      <c r="G38" s="61"/>
      <c r="H38" s="61"/>
      <c r="I38" s="61"/>
      <c r="J38" s="61"/>
      <c r="K38" s="108"/>
      <c r="L38" s="109"/>
    </row>
    <row r="39" spans="2:12" ht="16.5" customHeight="1" x14ac:dyDescent="0.15"/>
  </sheetData>
  <phoneticPr fontId="2"/>
  <printOptions horizontalCentered="1" verticalCentered="1"/>
  <pageMargins left="0.70866141732283472" right="0.51181102362204722" top="0.39370078740157483" bottom="0.3937007874015748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214</v>
      </c>
      <c r="C16" s="11">
        <f ca="1">VLOOKUP(ｶﾚﾝﾀﾞｰ!$QT$1,ｶﾚﾝﾀﾞｰ!$QS$5:$AGJ$45,8,FALSE)</f>
        <v>45870</v>
      </c>
      <c r="D16" s="12" t="str">
        <f ca="1">IF(C16="","",TEXT(C16,"AAA"))</f>
        <v>金</v>
      </c>
      <c r="E16" s="42"/>
      <c r="F16" s="23"/>
      <c r="G16" s="12"/>
      <c r="H16" s="377"/>
      <c r="I16" s="378"/>
      <c r="J16" s="14"/>
      <c r="K16" s="12"/>
      <c r="L16" s="32"/>
      <c r="M16" s="11">
        <f ca="1">C16</f>
        <v>45870</v>
      </c>
      <c r="N16" s="12" t="str">
        <f ca="1">D16</f>
        <v>金</v>
      </c>
      <c r="O16" s="41">
        <f>E16</f>
        <v>0</v>
      </c>
      <c r="P16" s="14">
        <f>F16</f>
        <v>0</v>
      </c>
      <c r="Q16" s="24"/>
      <c r="R16" s="379"/>
      <c r="S16" s="380"/>
      <c r="T16" s="23"/>
      <c r="U16" s="24"/>
    </row>
    <row r="17" spans="1:21" ht="46.5" customHeight="1" x14ac:dyDescent="0.15">
      <c r="A17">
        <v>215</v>
      </c>
      <c r="C17" s="11">
        <f ca="1">1+C16</f>
        <v>45871</v>
      </c>
      <c r="D17" s="12" t="str">
        <f t="shared" ref="D17:D25" ca="1" si="0">IF(C17="","",TEXT(C17,"AAA"))</f>
        <v>土</v>
      </c>
      <c r="E17" s="42"/>
      <c r="F17" s="23"/>
      <c r="G17" s="12"/>
      <c r="H17" s="377"/>
      <c r="I17" s="378"/>
      <c r="J17" s="14"/>
      <c r="K17" s="12"/>
      <c r="L17" s="32"/>
      <c r="M17" s="11">
        <f t="shared" ref="M17:P26" ca="1" si="1">C17</f>
        <v>45871</v>
      </c>
      <c r="N17" s="12" t="str">
        <f t="shared" ca="1" si="1"/>
        <v>土</v>
      </c>
      <c r="O17" s="41">
        <f t="shared" si="1"/>
        <v>0</v>
      </c>
      <c r="P17" s="14">
        <f t="shared" si="1"/>
        <v>0</v>
      </c>
      <c r="Q17" s="24"/>
      <c r="R17" s="379"/>
      <c r="S17" s="380"/>
      <c r="T17" s="23"/>
      <c r="U17" s="24"/>
    </row>
    <row r="18" spans="1:21" ht="46.5" customHeight="1" x14ac:dyDescent="0.15">
      <c r="A18">
        <v>216</v>
      </c>
      <c r="C18" s="11">
        <f t="shared" ref="C18:C24" ca="1" si="2">1+C17</f>
        <v>45872</v>
      </c>
      <c r="D18" s="12" t="str">
        <f t="shared" ca="1" si="0"/>
        <v>日</v>
      </c>
      <c r="E18" s="42"/>
      <c r="F18" s="23"/>
      <c r="G18" s="10"/>
      <c r="H18" s="377"/>
      <c r="I18" s="378"/>
      <c r="J18" s="14"/>
      <c r="K18" s="12"/>
      <c r="L18" s="32"/>
      <c r="M18" s="11">
        <f t="shared" ca="1" si="1"/>
        <v>45872</v>
      </c>
      <c r="N18" s="12" t="str">
        <f t="shared" ca="1" si="1"/>
        <v>日</v>
      </c>
      <c r="O18" s="41">
        <f t="shared" si="1"/>
        <v>0</v>
      </c>
      <c r="P18" s="14">
        <f t="shared" si="1"/>
        <v>0</v>
      </c>
      <c r="Q18" s="24"/>
      <c r="R18" s="379"/>
      <c r="S18" s="380"/>
      <c r="T18" s="23"/>
      <c r="U18" s="24"/>
    </row>
    <row r="19" spans="1:21" ht="46.5" customHeight="1" x14ac:dyDescent="0.15">
      <c r="A19">
        <v>217</v>
      </c>
      <c r="C19" s="11">
        <f t="shared" ca="1" si="2"/>
        <v>45873</v>
      </c>
      <c r="D19" s="12" t="str">
        <f t="shared" ca="1" si="0"/>
        <v>月</v>
      </c>
      <c r="E19" s="42"/>
      <c r="F19" s="23"/>
      <c r="G19" s="10"/>
      <c r="H19" s="377"/>
      <c r="I19" s="378"/>
      <c r="J19" s="14"/>
      <c r="K19" s="12"/>
      <c r="L19" s="32"/>
      <c r="M19" s="11">
        <f t="shared" ca="1" si="1"/>
        <v>45873</v>
      </c>
      <c r="N19" s="12" t="str">
        <f t="shared" ca="1" si="1"/>
        <v>月</v>
      </c>
      <c r="O19" s="41">
        <f t="shared" si="1"/>
        <v>0</v>
      </c>
      <c r="P19" s="14">
        <f t="shared" si="1"/>
        <v>0</v>
      </c>
      <c r="Q19" s="24"/>
      <c r="R19" s="379"/>
      <c r="S19" s="380"/>
      <c r="T19" s="23"/>
      <c r="U19" s="24"/>
    </row>
    <row r="20" spans="1:21" ht="46.5" customHeight="1" x14ac:dyDescent="0.15">
      <c r="A20">
        <v>218</v>
      </c>
      <c r="C20" s="11">
        <f t="shared" ca="1" si="2"/>
        <v>45874</v>
      </c>
      <c r="D20" s="12" t="str">
        <f t="shared" ca="1" si="0"/>
        <v>火</v>
      </c>
      <c r="E20" s="42"/>
      <c r="F20" s="23"/>
      <c r="G20" s="12"/>
      <c r="H20" s="377"/>
      <c r="I20" s="378"/>
      <c r="J20" s="14"/>
      <c r="K20" s="12"/>
      <c r="L20" s="32"/>
      <c r="M20" s="11">
        <f t="shared" ca="1" si="1"/>
        <v>45874</v>
      </c>
      <c r="N20" s="12" t="str">
        <f t="shared" ca="1" si="1"/>
        <v>火</v>
      </c>
      <c r="O20" s="41">
        <f t="shared" si="1"/>
        <v>0</v>
      </c>
      <c r="P20" s="14">
        <f t="shared" si="1"/>
        <v>0</v>
      </c>
      <c r="Q20" s="24"/>
      <c r="R20" s="379"/>
      <c r="S20" s="380"/>
      <c r="T20" s="23"/>
      <c r="U20" s="24"/>
    </row>
    <row r="21" spans="1:21" ht="46.5" customHeight="1" x14ac:dyDescent="0.15">
      <c r="A21">
        <v>219</v>
      </c>
      <c r="C21" s="11">
        <f t="shared" ca="1" si="2"/>
        <v>45875</v>
      </c>
      <c r="D21" s="12" t="str">
        <f t="shared" ca="1" si="0"/>
        <v>水</v>
      </c>
      <c r="E21" s="42"/>
      <c r="F21" s="23"/>
      <c r="G21" s="12"/>
      <c r="H21" s="377"/>
      <c r="I21" s="378"/>
      <c r="J21" s="14"/>
      <c r="K21" s="12"/>
      <c r="L21" s="32"/>
      <c r="M21" s="11">
        <f t="shared" ca="1" si="1"/>
        <v>45875</v>
      </c>
      <c r="N21" s="12" t="str">
        <f t="shared" ca="1" si="1"/>
        <v>水</v>
      </c>
      <c r="O21" s="41">
        <f t="shared" si="1"/>
        <v>0</v>
      </c>
      <c r="P21" s="14">
        <f t="shared" si="1"/>
        <v>0</v>
      </c>
      <c r="Q21" s="24"/>
      <c r="R21" s="379"/>
      <c r="S21" s="380"/>
      <c r="T21" s="23"/>
      <c r="U21" s="24"/>
    </row>
    <row r="22" spans="1:21" ht="46.5" customHeight="1" x14ac:dyDescent="0.15">
      <c r="A22">
        <v>220</v>
      </c>
      <c r="C22" s="11">
        <f t="shared" ca="1" si="2"/>
        <v>45876</v>
      </c>
      <c r="D22" s="12" t="str">
        <f t="shared" ca="1" si="0"/>
        <v>木</v>
      </c>
      <c r="E22" s="42"/>
      <c r="F22" s="23"/>
      <c r="G22" s="12"/>
      <c r="H22" s="377"/>
      <c r="I22" s="378"/>
      <c r="J22" s="14"/>
      <c r="K22" s="12"/>
      <c r="L22" s="32"/>
      <c r="M22" s="11">
        <f t="shared" ca="1" si="1"/>
        <v>45876</v>
      </c>
      <c r="N22" s="12" t="str">
        <f t="shared" ca="1" si="1"/>
        <v>木</v>
      </c>
      <c r="O22" s="41">
        <f t="shared" si="1"/>
        <v>0</v>
      </c>
      <c r="P22" s="14">
        <f t="shared" si="1"/>
        <v>0</v>
      </c>
      <c r="Q22" s="24"/>
      <c r="R22" s="379"/>
      <c r="S22" s="380"/>
      <c r="T22" s="23"/>
      <c r="U22" s="24"/>
    </row>
    <row r="23" spans="1:21" ht="46.5" customHeight="1" x14ac:dyDescent="0.15">
      <c r="A23">
        <v>221</v>
      </c>
      <c r="C23" s="11">
        <f t="shared" ca="1" si="2"/>
        <v>45877</v>
      </c>
      <c r="D23" s="12" t="str">
        <f t="shared" ca="1" si="0"/>
        <v>金</v>
      </c>
      <c r="E23" s="42"/>
      <c r="F23" s="23"/>
      <c r="G23" s="12"/>
      <c r="H23" s="377"/>
      <c r="I23" s="378"/>
      <c r="J23" s="14"/>
      <c r="K23" s="12"/>
      <c r="L23" s="32"/>
      <c r="M23" s="11">
        <f t="shared" ca="1" si="1"/>
        <v>45877</v>
      </c>
      <c r="N23" s="12" t="str">
        <f t="shared" ca="1" si="1"/>
        <v>金</v>
      </c>
      <c r="O23" s="41">
        <f t="shared" si="1"/>
        <v>0</v>
      </c>
      <c r="P23" s="14">
        <f t="shared" si="1"/>
        <v>0</v>
      </c>
      <c r="Q23" s="24"/>
      <c r="R23" s="379"/>
      <c r="S23" s="380"/>
      <c r="T23" s="23"/>
      <c r="U23" s="24"/>
    </row>
    <row r="24" spans="1:21" ht="46.5" customHeight="1" x14ac:dyDescent="0.15">
      <c r="A24">
        <v>222</v>
      </c>
      <c r="C24" s="11">
        <f t="shared" ca="1" si="2"/>
        <v>45878</v>
      </c>
      <c r="D24" s="12" t="str">
        <f t="shared" ca="1" si="0"/>
        <v>土</v>
      </c>
      <c r="E24" s="42"/>
      <c r="F24" s="23"/>
      <c r="G24" s="12"/>
      <c r="H24" s="377"/>
      <c r="I24" s="378"/>
      <c r="J24" s="14"/>
      <c r="K24" s="12"/>
      <c r="L24" s="32"/>
      <c r="M24" s="11">
        <f t="shared" ca="1" si="1"/>
        <v>45878</v>
      </c>
      <c r="N24" s="12" t="str">
        <f t="shared" ca="1" si="1"/>
        <v>土</v>
      </c>
      <c r="O24" s="41">
        <f t="shared" si="1"/>
        <v>0</v>
      </c>
      <c r="P24" s="14">
        <f t="shared" si="1"/>
        <v>0</v>
      </c>
      <c r="Q24" s="24"/>
      <c r="R24" s="379"/>
      <c r="S24" s="380"/>
      <c r="T24" s="23"/>
      <c r="U24" s="24"/>
    </row>
    <row r="25" spans="1:21" ht="46.5" customHeight="1" x14ac:dyDescent="0.15">
      <c r="A25">
        <v>223</v>
      </c>
      <c r="C25" s="11">
        <f ca="1">1+C24</f>
        <v>45879</v>
      </c>
      <c r="D25" s="12" t="str">
        <f t="shared" ca="1" si="0"/>
        <v>日</v>
      </c>
      <c r="E25" s="42"/>
      <c r="F25" s="23"/>
      <c r="G25" s="12"/>
      <c r="H25" s="377"/>
      <c r="I25" s="378"/>
      <c r="J25" s="14"/>
      <c r="K25" s="12"/>
      <c r="L25" s="32"/>
      <c r="M25" s="11">
        <f t="shared" ca="1" si="1"/>
        <v>45879</v>
      </c>
      <c r="N25" s="12" t="str">
        <f t="shared" ca="1" si="1"/>
        <v>日</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224</v>
      </c>
      <c r="C36" s="11">
        <f ca="1">1+C25</f>
        <v>45880</v>
      </c>
      <c r="D36" s="12" t="str">
        <f ca="1">IF(C36="","",TEXT(C36,"AAA"))</f>
        <v>月</v>
      </c>
      <c r="E36" s="42"/>
      <c r="F36" s="23"/>
      <c r="G36" s="12"/>
      <c r="H36" s="377"/>
      <c r="I36" s="378"/>
      <c r="J36" s="14"/>
      <c r="K36" s="12"/>
      <c r="L36" s="32"/>
      <c r="M36" s="11">
        <f t="shared" ref="M36:O46" ca="1" si="3">C36</f>
        <v>45880</v>
      </c>
      <c r="N36" s="12" t="str">
        <f t="shared" ca="1" si="3"/>
        <v>月</v>
      </c>
      <c r="O36" s="41">
        <f>E36</f>
        <v>0</v>
      </c>
      <c r="P36" s="14">
        <f t="shared" ref="P36:P46" si="4">F36</f>
        <v>0</v>
      </c>
      <c r="Q36" s="24"/>
      <c r="R36" s="379"/>
      <c r="S36" s="380"/>
      <c r="T36" s="23"/>
      <c r="U36" s="24"/>
    </row>
    <row r="37" spans="1:21" ht="46.5" customHeight="1" x14ac:dyDescent="0.15">
      <c r="A37">
        <v>225</v>
      </c>
      <c r="C37" s="11">
        <f ca="1">1+C36</f>
        <v>45881</v>
      </c>
      <c r="D37" s="12" t="str">
        <f t="shared" ref="D37:D45" ca="1" si="5">IF(C37="","",TEXT(C37,"AAA"))</f>
        <v>火</v>
      </c>
      <c r="E37" s="42"/>
      <c r="F37" s="23"/>
      <c r="G37" s="12"/>
      <c r="H37" s="377"/>
      <c r="I37" s="378"/>
      <c r="J37" s="14"/>
      <c r="K37" s="12"/>
      <c r="L37" s="32"/>
      <c r="M37" s="11">
        <f t="shared" ca="1" si="3"/>
        <v>45881</v>
      </c>
      <c r="N37" s="12" t="str">
        <f t="shared" ca="1" si="3"/>
        <v>火</v>
      </c>
      <c r="O37" s="41">
        <f t="shared" si="3"/>
        <v>0</v>
      </c>
      <c r="P37" s="14">
        <f t="shared" si="4"/>
        <v>0</v>
      </c>
      <c r="Q37" s="24"/>
      <c r="R37" s="379"/>
      <c r="S37" s="380"/>
      <c r="T37" s="23"/>
      <c r="U37" s="24"/>
    </row>
    <row r="38" spans="1:21" ht="46.5" customHeight="1" x14ac:dyDescent="0.15">
      <c r="A38">
        <v>226</v>
      </c>
      <c r="C38" s="11">
        <f t="shared" ref="C38:C45" ca="1" si="6">1+C37</f>
        <v>45882</v>
      </c>
      <c r="D38" s="12" t="str">
        <f t="shared" ca="1" si="5"/>
        <v>水</v>
      </c>
      <c r="E38" s="42"/>
      <c r="F38" s="23"/>
      <c r="G38" s="10"/>
      <c r="H38" s="377"/>
      <c r="I38" s="378"/>
      <c r="J38" s="14"/>
      <c r="K38" s="12"/>
      <c r="L38" s="32"/>
      <c r="M38" s="11">
        <f t="shared" ca="1" si="3"/>
        <v>45882</v>
      </c>
      <c r="N38" s="12" t="str">
        <f t="shared" ca="1" si="3"/>
        <v>水</v>
      </c>
      <c r="O38" s="41">
        <f t="shared" si="3"/>
        <v>0</v>
      </c>
      <c r="P38" s="14">
        <f t="shared" si="4"/>
        <v>0</v>
      </c>
      <c r="Q38" s="24"/>
      <c r="R38" s="379"/>
      <c r="S38" s="380"/>
      <c r="T38" s="23"/>
      <c r="U38" s="24"/>
    </row>
    <row r="39" spans="1:21" ht="46.5" customHeight="1" x14ac:dyDescent="0.15">
      <c r="A39">
        <v>227</v>
      </c>
      <c r="C39" s="11">
        <f t="shared" ca="1" si="6"/>
        <v>45883</v>
      </c>
      <c r="D39" s="12" t="str">
        <f t="shared" ca="1" si="5"/>
        <v>木</v>
      </c>
      <c r="E39" s="42"/>
      <c r="F39" s="23"/>
      <c r="G39" s="10"/>
      <c r="H39" s="377"/>
      <c r="I39" s="378"/>
      <c r="J39" s="14"/>
      <c r="K39" s="12"/>
      <c r="L39" s="32"/>
      <c r="M39" s="11">
        <f t="shared" ca="1" si="3"/>
        <v>45883</v>
      </c>
      <c r="N39" s="12" t="str">
        <f t="shared" ca="1" si="3"/>
        <v>木</v>
      </c>
      <c r="O39" s="41">
        <f t="shared" si="3"/>
        <v>0</v>
      </c>
      <c r="P39" s="14">
        <f t="shared" si="4"/>
        <v>0</v>
      </c>
      <c r="Q39" s="24"/>
      <c r="R39" s="379"/>
      <c r="S39" s="380"/>
      <c r="T39" s="23"/>
      <c r="U39" s="24"/>
    </row>
    <row r="40" spans="1:21" ht="46.5" customHeight="1" x14ac:dyDescent="0.15">
      <c r="A40">
        <v>228</v>
      </c>
      <c r="C40" s="11">
        <f t="shared" ca="1" si="6"/>
        <v>45884</v>
      </c>
      <c r="D40" s="12" t="str">
        <f t="shared" ca="1" si="5"/>
        <v>金</v>
      </c>
      <c r="E40" s="42"/>
      <c r="F40" s="23"/>
      <c r="G40" s="12"/>
      <c r="H40" s="377"/>
      <c r="I40" s="378"/>
      <c r="J40" s="14"/>
      <c r="K40" s="12"/>
      <c r="L40" s="32"/>
      <c r="M40" s="11">
        <f t="shared" ca="1" si="3"/>
        <v>45884</v>
      </c>
      <c r="N40" s="12" t="str">
        <f t="shared" ca="1" si="3"/>
        <v>金</v>
      </c>
      <c r="O40" s="41">
        <f t="shared" si="3"/>
        <v>0</v>
      </c>
      <c r="P40" s="14">
        <f t="shared" si="4"/>
        <v>0</v>
      </c>
      <c r="Q40" s="24"/>
      <c r="R40" s="379"/>
      <c r="S40" s="380"/>
      <c r="T40" s="23"/>
      <c r="U40" s="24"/>
    </row>
    <row r="41" spans="1:21" ht="46.5" customHeight="1" x14ac:dyDescent="0.15">
      <c r="A41">
        <v>229</v>
      </c>
      <c r="C41" s="11">
        <f t="shared" ca="1" si="6"/>
        <v>45885</v>
      </c>
      <c r="D41" s="12" t="str">
        <f t="shared" ca="1" si="5"/>
        <v>土</v>
      </c>
      <c r="E41" s="42"/>
      <c r="F41" s="23"/>
      <c r="G41" s="12"/>
      <c r="H41" s="377"/>
      <c r="I41" s="378"/>
      <c r="J41" s="14"/>
      <c r="K41" s="12"/>
      <c r="L41" s="32"/>
      <c r="M41" s="11">
        <f t="shared" ca="1" si="3"/>
        <v>45885</v>
      </c>
      <c r="N41" s="12" t="str">
        <f t="shared" ca="1" si="3"/>
        <v>土</v>
      </c>
      <c r="O41" s="41">
        <f t="shared" si="3"/>
        <v>0</v>
      </c>
      <c r="P41" s="14">
        <f t="shared" si="4"/>
        <v>0</v>
      </c>
      <c r="Q41" s="24"/>
      <c r="R41" s="379"/>
      <c r="S41" s="380"/>
      <c r="T41" s="23"/>
      <c r="U41" s="24"/>
    </row>
    <row r="42" spans="1:21" ht="46.5" customHeight="1" x14ac:dyDescent="0.15">
      <c r="A42">
        <v>230</v>
      </c>
      <c r="C42" s="11">
        <f t="shared" ca="1" si="6"/>
        <v>45886</v>
      </c>
      <c r="D42" s="12" t="str">
        <f t="shared" ca="1" si="5"/>
        <v>日</v>
      </c>
      <c r="E42" s="42"/>
      <c r="F42" s="23"/>
      <c r="G42" s="12"/>
      <c r="H42" s="377"/>
      <c r="I42" s="378"/>
      <c r="J42" s="14"/>
      <c r="K42" s="12"/>
      <c r="L42" s="32"/>
      <c r="M42" s="11">
        <f t="shared" ca="1" si="3"/>
        <v>45886</v>
      </c>
      <c r="N42" s="12" t="str">
        <f t="shared" ca="1" si="3"/>
        <v>日</v>
      </c>
      <c r="O42" s="41">
        <f t="shared" si="3"/>
        <v>0</v>
      </c>
      <c r="P42" s="14">
        <f t="shared" si="4"/>
        <v>0</v>
      </c>
      <c r="Q42" s="24"/>
      <c r="R42" s="379"/>
      <c r="S42" s="380"/>
      <c r="T42" s="23"/>
      <c r="U42" s="24"/>
    </row>
    <row r="43" spans="1:21" ht="46.5" customHeight="1" x14ac:dyDescent="0.15">
      <c r="A43">
        <v>231</v>
      </c>
      <c r="C43" s="11">
        <f t="shared" ca="1" si="6"/>
        <v>45887</v>
      </c>
      <c r="D43" s="12" t="str">
        <f t="shared" ca="1" si="5"/>
        <v>月</v>
      </c>
      <c r="E43" s="42"/>
      <c r="F43" s="23"/>
      <c r="G43" s="12"/>
      <c r="H43" s="377"/>
      <c r="I43" s="378"/>
      <c r="J43" s="14"/>
      <c r="K43" s="12"/>
      <c r="L43" s="32"/>
      <c r="M43" s="11">
        <f t="shared" ca="1" si="3"/>
        <v>45887</v>
      </c>
      <c r="N43" s="12" t="str">
        <f t="shared" ca="1" si="3"/>
        <v>月</v>
      </c>
      <c r="O43" s="41">
        <f t="shared" si="3"/>
        <v>0</v>
      </c>
      <c r="P43" s="14">
        <f t="shared" si="4"/>
        <v>0</v>
      </c>
      <c r="Q43" s="24"/>
      <c r="R43" s="379"/>
      <c r="S43" s="380"/>
      <c r="T43" s="23"/>
      <c r="U43" s="24"/>
    </row>
    <row r="44" spans="1:21" ht="46.5" customHeight="1" x14ac:dyDescent="0.15">
      <c r="A44">
        <v>232</v>
      </c>
      <c r="C44" s="11">
        <f t="shared" ca="1" si="6"/>
        <v>45888</v>
      </c>
      <c r="D44" s="12" t="str">
        <f t="shared" ca="1" si="5"/>
        <v>火</v>
      </c>
      <c r="E44" s="42"/>
      <c r="F44" s="23"/>
      <c r="G44" s="12"/>
      <c r="H44" s="377"/>
      <c r="I44" s="378"/>
      <c r="J44" s="14"/>
      <c r="K44" s="12"/>
      <c r="L44" s="32"/>
      <c r="M44" s="11">
        <f t="shared" ca="1" si="3"/>
        <v>45888</v>
      </c>
      <c r="N44" s="12" t="str">
        <f t="shared" ca="1" si="3"/>
        <v>火</v>
      </c>
      <c r="O44" s="41">
        <f t="shared" si="3"/>
        <v>0</v>
      </c>
      <c r="P44" s="14">
        <f t="shared" si="4"/>
        <v>0</v>
      </c>
      <c r="Q44" s="24"/>
      <c r="R44" s="379"/>
      <c r="S44" s="380"/>
      <c r="T44" s="23"/>
      <c r="U44" s="24"/>
    </row>
    <row r="45" spans="1:21" ht="46.5" customHeight="1" x14ac:dyDescent="0.15">
      <c r="A45">
        <v>233</v>
      </c>
      <c r="C45" s="11">
        <f t="shared" ca="1" si="6"/>
        <v>45889</v>
      </c>
      <c r="D45" s="12" t="str">
        <f t="shared" ca="1" si="5"/>
        <v>水</v>
      </c>
      <c r="E45" s="42"/>
      <c r="F45" s="23"/>
      <c r="G45" s="12"/>
      <c r="H45" s="377"/>
      <c r="I45" s="378"/>
      <c r="J45" s="14"/>
      <c r="K45" s="12"/>
      <c r="L45" s="32"/>
      <c r="M45" s="11">
        <f t="shared" ca="1" si="3"/>
        <v>45889</v>
      </c>
      <c r="N45" s="12" t="str">
        <f t="shared" ca="1" si="3"/>
        <v>水</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234</v>
      </c>
      <c r="C56" s="11">
        <f ca="1">1+C45</f>
        <v>45890</v>
      </c>
      <c r="D56" s="12" t="str">
        <f t="shared" ref="D56:D66" ca="1" si="7">IF(C56="","",TEXT(C56,"AAA"))</f>
        <v>木</v>
      </c>
      <c r="E56" s="42"/>
      <c r="F56" s="23"/>
      <c r="G56" s="12"/>
      <c r="H56" s="377"/>
      <c r="I56" s="378"/>
      <c r="J56" s="14"/>
      <c r="K56" s="12"/>
      <c r="L56" s="32"/>
      <c r="M56" s="11">
        <f t="shared" ref="M56:O66" ca="1" si="8">C56</f>
        <v>45890</v>
      </c>
      <c r="N56" s="12" t="str">
        <f t="shared" ca="1" si="8"/>
        <v>木</v>
      </c>
      <c r="O56" s="41">
        <f>E56</f>
        <v>0</v>
      </c>
      <c r="P56" s="14">
        <f t="shared" ref="P56:P66" si="9">F56</f>
        <v>0</v>
      </c>
      <c r="Q56" s="24"/>
      <c r="R56" s="379"/>
      <c r="S56" s="380"/>
      <c r="T56" s="23"/>
      <c r="U56" s="24"/>
    </row>
    <row r="57" spans="1:21" ht="46.5" customHeight="1" x14ac:dyDescent="0.15">
      <c r="A57">
        <v>235</v>
      </c>
      <c r="C57" s="11">
        <f ca="1">1+C56</f>
        <v>45891</v>
      </c>
      <c r="D57" s="12" t="str">
        <f t="shared" ca="1" si="7"/>
        <v>金</v>
      </c>
      <c r="E57" s="42"/>
      <c r="F57" s="23"/>
      <c r="G57" s="12"/>
      <c r="H57" s="377"/>
      <c r="I57" s="378"/>
      <c r="J57" s="14"/>
      <c r="K57" s="12"/>
      <c r="L57" s="32"/>
      <c r="M57" s="11">
        <f t="shared" ca="1" si="8"/>
        <v>45891</v>
      </c>
      <c r="N57" s="12" t="str">
        <f t="shared" ca="1" si="8"/>
        <v>金</v>
      </c>
      <c r="O57" s="41">
        <f t="shared" si="8"/>
        <v>0</v>
      </c>
      <c r="P57" s="14">
        <f t="shared" si="9"/>
        <v>0</v>
      </c>
      <c r="Q57" s="24"/>
      <c r="R57" s="379"/>
      <c r="S57" s="380"/>
      <c r="T57" s="23"/>
      <c r="U57" s="24"/>
    </row>
    <row r="58" spans="1:21" ht="46.5" customHeight="1" x14ac:dyDescent="0.15">
      <c r="A58">
        <v>236</v>
      </c>
      <c r="C58" s="11">
        <f t="shared" ref="C58:C65" ca="1" si="10">1+C57</f>
        <v>45892</v>
      </c>
      <c r="D58" s="12" t="str">
        <f t="shared" ca="1" si="7"/>
        <v>土</v>
      </c>
      <c r="E58" s="42"/>
      <c r="F58" s="23"/>
      <c r="G58" s="10"/>
      <c r="H58" s="377"/>
      <c r="I58" s="378"/>
      <c r="J58" s="14"/>
      <c r="K58" s="12"/>
      <c r="L58" s="32"/>
      <c r="M58" s="11">
        <f t="shared" ca="1" si="8"/>
        <v>45892</v>
      </c>
      <c r="N58" s="12" t="str">
        <f t="shared" ca="1" si="8"/>
        <v>土</v>
      </c>
      <c r="O58" s="41">
        <f t="shared" si="8"/>
        <v>0</v>
      </c>
      <c r="P58" s="14">
        <f t="shared" si="9"/>
        <v>0</v>
      </c>
      <c r="Q58" s="24"/>
      <c r="R58" s="379"/>
      <c r="S58" s="380"/>
      <c r="T58" s="23"/>
      <c r="U58" s="24"/>
    </row>
    <row r="59" spans="1:21" ht="46.5" customHeight="1" x14ac:dyDescent="0.15">
      <c r="A59">
        <v>237</v>
      </c>
      <c r="C59" s="11">
        <f t="shared" ca="1" si="10"/>
        <v>45893</v>
      </c>
      <c r="D59" s="12" t="str">
        <f t="shared" ca="1" si="7"/>
        <v>日</v>
      </c>
      <c r="E59" s="42"/>
      <c r="F59" s="23"/>
      <c r="G59" s="10"/>
      <c r="H59" s="377"/>
      <c r="I59" s="378"/>
      <c r="J59" s="14"/>
      <c r="K59" s="12"/>
      <c r="L59" s="32"/>
      <c r="M59" s="11">
        <f t="shared" ca="1" si="8"/>
        <v>45893</v>
      </c>
      <c r="N59" s="12" t="str">
        <f t="shared" ca="1" si="8"/>
        <v>日</v>
      </c>
      <c r="O59" s="41">
        <f t="shared" si="8"/>
        <v>0</v>
      </c>
      <c r="P59" s="14">
        <f t="shared" si="9"/>
        <v>0</v>
      </c>
      <c r="Q59" s="24"/>
      <c r="R59" s="379"/>
      <c r="S59" s="380"/>
      <c r="T59" s="23"/>
      <c r="U59" s="24"/>
    </row>
    <row r="60" spans="1:21" ht="46.5" customHeight="1" x14ac:dyDescent="0.15">
      <c r="A60">
        <v>238</v>
      </c>
      <c r="C60" s="11">
        <f t="shared" ca="1" si="10"/>
        <v>45894</v>
      </c>
      <c r="D60" s="12" t="str">
        <f t="shared" ca="1" si="7"/>
        <v>月</v>
      </c>
      <c r="E60" s="42"/>
      <c r="F60" s="23"/>
      <c r="G60" s="12"/>
      <c r="H60" s="377"/>
      <c r="I60" s="378"/>
      <c r="J60" s="14"/>
      <c r="K60" s="12"/>
      <c r="L60" s="32"/>
      <c r="M60" s="11">
        <f t="shared" ca="1" si="8"/>
        <v>45894</v>
      </c>
      <c r="N60" s="12" t="str">
        <f t="shared" ca="1" si="8"/>
        <v>月</v>
      </c>
      <c r="O60" s="41">
        <f t="shared" si="8"/>
        <v>0</v>
      </c>
      <c r="P60" s="14">
        <f t="shared" si="9"/>
        <v>0</v>
      </c>
      <c r="Q60" s="24"/>
      <c r="R60" s="379"/>
      <c r="S60" s="380"/>
      <c r="T60" s="23"/>
      <c r="U60" s="24"/>
    </row>
    <row r="61" spans="1:21" ht="46.5" customHeight="1" x14ac:dyDescent="0.15">
      <c r="A61">
        <v>239</v>
      </c>
      <c r="C61" s="11">
        <f t="shared" ca="1" si="10"/>
        <v>45895</v>
      </c>
      <c r="D61" s="12" t="str">
        <f t="shared" ca="1" si="7"/>
        <v>火</v>
      </c>
      <c r="E61" s="42"/>
      <c r="F61" s="23"/>
      <c r="G61" s="12"/>
      <c r="H61" s="377"/>
      <c r="I61" s="378"/>
      <c r="J61" s="14"/>
      <c r="K61" s="12"/>
      <c r="L61" s="32"/>
      <c r="M61" s="11">
        <f t="shared" ca="1" si="8"/>
        <v>45895</v>
      </c>
      <c r="N61" s="12" t="str">
        <f t="shared" ca="1" si="8"/>
        <v>火</v>
      </c>
      <c r="O61" s="41">
        <f t="shared" si="8"/>
        <v>0</v>
      </c>
      <c r="P61" s="14">
        <f t="shared" si="9"/>
        <v>0</v>
      </c>
      <c r="Q61" s="24"/>
      <c r="R61" s="379"/>
      <c r="S61" s="380"/>
      <c r="T61" s="23"/>
      <c r="U61" s="24"/>
    </row>
    <row r="62" spans="1:21" ht="46.5" customHeight="1" x14ac:dyDescent="0.15">
      <c r="A62">
        <v>240</v>
      </c>
      <c r="C62" s="11">
        <f t="shared" ca="1" si="10"/>
        <v>45896</v>
      </c>
      <c r="D62" s="12" t="str">
        <f t="shared" ca="1" si="7"/>
        <v>水</v>
      </c>
      <c r="E62" s="42"/>
      <c r="F62" s="23"/>
      <c r="G62" s="12"/>
      <c r="H62" s="377"/>
      <c r="I62" s="378"/>
      <c r="J62" s="14"/>
      <c r="K62" s="12"/>
      <c r="L62" s="32"/>
      <c r="M62" s="11">
        <f t="shared" ca="1" si="8"/>
        <v>45896</v>
      </c>
      <c r="N62" s="12" t="str">
        <f t="shared" ca="1" si="8"/>
        <v>水</v>
      </c>
      <c r="O62" s="41">
        <f t="shared" si="8"/>
        <v>0</v>
      </c>
      <c r="P62" s="14">
        <f t="shared" si="9"/>
        <v>0</v>
      </c>
      <c r="Q62" s="24"/>
      <c r="R62" s="379"/>
      <c r="S62" s="380"/>
      <c r="T62" s="23"/>
      <c r="U62" s="24"/>
    </row>
    <row r="63" spans="1:21" ht="46.5" customHeight="1" x14ac:dyDescent="0.15">
      <c r="A63">
        <v>241</v>
      </c>
      <c r="C63" s="11">
        <f t="shared" ca="1" si="10"/>
        <v>45897</v>
      </c>
      <c r="D63" s="12" t="str">
        <f t="shared" ca="1" si="7"/>
        <v>木</v>
      </c>
      <c r="E63" s="42"/>
      <c r="F63" s="23"/>
      <c r="G63" s="12"/>
      <c r="H63" s="377"/>
      <c r="I63" s="378"/>
      <c r="J63" s="14"/>
      <c r="K63" s="12"/>
      <c r="L63" s="32"/>
      <c r="M63" s="11">
        <f t="shared" ca="1" si="8"/>
        <v>45897</v>
      </c>
      <c r="N63" s="12" t="str">
        <f t="shared" ca="1" si="8"/>
        <v>木</v>
      </c>
      <c r="O63" s="41">
        <f t="shared" si="8"/>
        <v>0</v>
      </c>
      <c r="P63" s="14">
        <f t="shared" si="9"/>
        <v>0</v>
      </c>
      <c r="Q63" s="24"/>
      <c r="R63" s="379"/>
      <c r="S63" s="380"/>
      <c r="T63" s="23"/>
      <c r="U63" s="24"/>
    </row>
    <row r="64" spans="1:21" ht="46.5" customHeight="1" x14ac:dyDescent="0.15">
      <c r="A64">
        <v>242</v>
      </c>
      <c r="C64" s="11">
        <f t="shared" ca="1" si="10"/>
        <v>45898</v>
      </c>
      <c r="D64" s="12" t="str">
        <f t="shared" ca="1" si="7"/>
        <v>金</v>
      </c>
      <c r="E64" s="42"/>
      <c r="F64" s="23"/>
      <c r="G64" s="12"/>
      <c r="H64" s="377"/>
      <c r="I64" s="378"/>
      <c r="J64" s="14"/>
      <c r="K64" s="12"/>
      <c r="L64" s="32"/>
      <c r="M64" s="11">
        <f t="shared" ca="1" si="8"/>
        <v>45898</v>
      </c>
      <c r="N64" s="12" t="str">
        <f t="shared" ca="1" si="8"/>
        <v>金</v>
      </c>
      <c r="O64" s="41">
        <f t="shared" si="8"/>
        <v>0</v>
      </c>
      <c r="P64" s="14">
        <f t="shared" si="9"/>
        <v>0</v>
      </c>
      <c r="Q64" s="24"/>
      <c r="R64" s="379"/>
      <c r="S64" s="380"/>
      <c r="T64" s="23"/>
      <c r="U64" s="24"/>
    </row>
    <row r="65" spans="1:21" ht="46.5" customHeight="1" x14ac:dyDescent="0.15">
      <c r="A65">
        <v>243</v>
      </c>
      <c r="C65" s="11">
        <f t="shared" ca="1" si="10"/>
        <v>45899</v>
      </c>
      <c r="D65" s="12" t="str">
        <f t="shared" ca="1" si="7"/>
        <v>土</v>
      </c>
      <c r="E65" s="42"/>
      <c r="F65" s="23"/>
      <c r="G65" s="12"/>
      <c r="H65" s="377"/>
      <c r="I65" s="378"/>
      <c r="J65" s="14"/>
      <c r="K65" s="12"/>
      <c r="L65" s="32"/>
      <c r="M65" s="11">
        <f t="shared" ca="1" si="8"/>
        <v>45899</v>
      </c>
      <c r="N65" s="12" t="str">
        <f t="shared" ca="1" si="8"/>
        <v>土</v>
      </c>
      <c r="O65" s="41">
        <f t="shared" si="8"/>
        <v>0</v>
      </c>
      <c r="P65" s="14">
        <f t="shared" si="9"/>
        <v>0</v>
      </c>
      <c r="Q65" s="24"/>
      <c r="R65" s="379"/>
      <c r="S65" s="380"/>
      <c r="T65" s="23"/>
      <c r="U65" s="24"/>
    </row>
    <row r="66" spans="1:21" ht="46.5" customHeight="1" x14ac:dyDescent="0.15">
      <c r="A66">
        <v>244</v>
      </c>
      <c r="C66" s="11">
        <f ca="1">1+C65</f>
        <v>45900</v>
      </c>
      <c r="D66" s="12" t="str">
        <f t="shared" ca="1" si="7"/>
        <v>日</v>
      </c>
      <c r="E66" s="42"/>
      <c r="F66" s="23"/>
      <c r="G66" s="12"/>
      <c r="H66" s="377"/>
      <c r="I66" s="378"/>
      <c r="J66" s="14"/>
      <c r="K66" s="12"/>
      <c r="L66" s="32"/>
      <c r="M66" s="11">
        <f t="shared" ca="1" si="8"/>
        <v>45900</v>
      </c>
      <c r="N66" s="12" t="str">
        <f t="shared" ca="1" si="8"/>
        <v>日</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245</v>
      </c>
      <c r="C16" s="11">
        <f ca="1">VLOOKUP(ｶﾚﾝﾀﾞｰ!$QT$1,ｶﾚﾝﾀﾞｰ!$QS$5:$AGJ$45,9,FALSE)</f>
        <v>45901</v>
      </c>
      <c r="D16" s="12" t="str">
        <f ca="1">IF(C16="","",TEXT(C16,"AAA"))</f>
        <v>月</v>
      </c>
      <c r="E16" s="42"/>
      <c r="F16" s="23"/>
      <c r="G16" s="12"/>
      <c r="H16" s="377"/>
      <c r="I16" s="378"/>
      <c r="J16" s="14"/>
      <c r="K16" s="12"/>
      <c r="L16" s="32"/>
      <c r="M16" s="11">
        <f ca="1">C16</f>
        <v>45901</v>
      </c>
      <c r="N16" s="12" t="str">
        <f ca="1">D16</f>
        <v>月</v>
      </c>
      <c r="O16" s="41">
        <f>E16</f>
        <v>0</v>
      </c>
      <c r="P16" s="14">
        <f>F16</f>
        <v>0</v>
      </c>
      <c r="Q16" s="24"/>
      <c r="R16" s="379"/>
      <c r="S16" s="380"/>
      <c r="T16" s="23"/>
      <c r="U16" s="24"/>
    </row>
    <row r="17" spans="1:21" ht="46.5" customHeight="1" x14ac:dyDescent="0.15">
      <c r="A17">
        <v>246</v>
      </c>
      <c r="C17" s="11">
        <f ca="1">1+C16</f>
        <v>45902</v>
      </c>
      <c r="D17" s="12" t="str">
        <f t="shared" ref="D17:D25" ca="1" si="0">IF(C17="","",TEXT(C17,"AAA"))</f>
        <v>火</v>
      </c>
      <c r="E17" s="42"/>
      <c r="F17" s="23"/>
      <c r="G17" s="12"/>
      <c r="H17" s="377"/>
      <c r="I17" s="378"/>
      <c r="J17" s="14"/>
      <c r="K17" s="12"/>
      <c r="L17" s="32"/>
      <c r="M17" s="11">
        <f t="shared" ref="M17:P26" ca="1" si="1">C17</f>
        <v>45902</v>
      </c>
      <c r="N17" s="12" t="str">
        <f t="shared" ca="1" si="1"/>
        <v>火</v>
      </c>
      <c r="O17" s="41">
        <f t="shared" si="1"/>
        <v>0</v>
      </c>
      <c r="P17" s="14">
        <f t="shared" si="1"/>
        <v>0</v>
      </c>
      <c r="Q17" s="24"/>
      <c r="R17" s="379"/>
      <c r="S17" s="380"/>
      <c r="T17" s="23"/>
      <c r="U17" s="24"/>
    </row>
    <row r="18" spans="1:21" ht="46.5" customHeight="1" x14ac:dyDescent="0.15">
      <c r="A18">
        <v>247</v>
      </c>
      <c r="C18" s="11">
        <f t="shared" ref="C18:C24" ca="1" si="2">1+C17</f>
        <v>45903</v>
      </c>
      <c r="D18" s="12" t="str">
        <f t="shared" ca="1" si="0"/>
        <v>水</v>
      </c>
      <c r="E18" s="42"/>
      <c r="F18" s="23"/>
      <c r="G18" s="10"/>
      <c r="H18" s="377"/>
      <c r="I18" s="378"/>
      <c r="J18" s="14"/>
      <c r="K18" s="12"/>
      <c r="L18" s="32"/>
      <c r="M18" s="11">
        <f t="shared" ca="1" si="1"/>
        <v>45903</v>
      </c>
      <c r="N18" s="12" t="str">
        <f t="shared" ca="1" si="1"/>
        <v>水</v>
      </c>
      <c r="O18" s="41">
        <f t="shared" si="1"/>
        <v>0</v>
      </c>
      <c r="P18" s="14">
        <f t="shared" si="1"/>
        <v>0</v>
      </c>
      <c r="Q18" s="24"/>
      <c r="R18" s="379"/>
      <c r="S18" s="380"/>
      <c r="T18" s="23"/>
      <c r="U18" s="24"/>
    </row>
    <row r="19" spans="1:21" ht="46.5" customHeight="1" x14ac:dyDescent="0.15">
      <c r="A19">
        <v>248</v>
      </c>
      <c r="C19" s="11">
        <f t="shared" ca="1" si="2"/>
        <v>45904</v>
      </c>
      <c r="D19" s="12" t="str">
        <f t="shared" ca="1" si="0"/>
        <v>木</v>
      </c>
      <c r="E19" s="42"/>
      <c r="F19" s="23"/>
      <c r="G19" s="10"/>
      <c r="H19" s="377"/>
      <c r="I19" s="378"/>
      <c r="J19" s="14"/>
      <c r="K19" s="12"/>
      <c r="L19" s="32"/>
      <c r="M19" s="11">
        <f t="shared" ca="1" si="1"/>
        <v>45904</v>
      </c>
      <c r="N19" s="12" t="str">
        <f t="shared" ca="1" si="1"/>
        <v>木</v>
      </c>
      <c r="O19" s="41">
        <f t="shared" si="1"/>
        <v>0</v>
      </c>
      <c r="P19" s="14">
        <f t="shared" si="1"/>
        <v>0</v>
      </c>
      <c r="Q19" s="24"/>
      <c r="R19" s="379"/>
      <c r="S19" s="380"/>
      <c r="T19" s="23"/>
      <c r="U19" s="24"/>
    </row>
    <row r="20" spans="1:21" ht="46.5" customHeight="1" x14ac:dyDescent="0.15">
      <c r="A20">
        <v>249</v>
      </c>
      <c r="C20" s="11">
        <f t="shared" ca="1" si="2"/>
        <v>45905</v>
      </c>
      <c r="D20" s="12" t="str">
        <f t="shared" ca="1" si="0"/>
        <v>金</v>
      </c>
      <c r="E20" s="42"/>
      <c r="F20" s="23"/>
      <c r="G20" s="12"/>
      <c r="H20" s="377"/>
      <c r="I20" s="378"/>
      <c r="J20" s="14"/>
      <c r="K20" s="12"/>
      <c r="L20" s="32"/>
      <c r="M20" s="11">
        <f t="shared" ca="1" si="1"/>
        <v>45905</v>
      </c>
      <c r="N20" s="12" t="str">
        <f t="shared" ca="1" si="1"/>
        <v>金</v>
      </c>
      <c r="O20" s="41">
        <f t="shared" si="1"/>
        <v>0</v>
      </c>
      <c r="P20" s="14">
        <f t="shared" si="1"/>
        <v>0</v>
      </c>
      <c r="Q20" s="24"/>
      <c r="R20" s="379"/>
      <c r="S20" s="380"/>
      <c r="T20" s="23"/>
      <c r="U20" s="24"/>
    </row>
    <row r="21" spans="1:21" ht="46.5" customHeight="1" x14ac:dyDescent="0.15">
      <c r="A21">
        <v>250</v>
      </c>
      <c r="C21" s="11">
        <f t="shared" ca="1" si="2"/>
        <v>45906</v>
      </c>
      <c r="D21" s="12" t="str">
        <f t="shared" ca="1" si="0"/>
        <v>土</v>
      </c>
      <c r="E21" s="42"/>
      <c r="F21" s="23"/>
      <c r="G21" s="12"/>
      <c r="H21" s="377"/>
      <c r="I21" s="378"/>
      <c r="J21" s="14"/>
      <c r="K21" s="12"/>
      <c r="L21" s="32"/>
      <c r="M21" s="11">
        <f t="shared" ca="1" si="1"/>
        <v>45906</v>
      </c>
      <c r="N21" s="12" t="str">
        <f t="shared" ca="1" si="1"/>
        <v>土</v>
      </c>
      <c r="O21" s="41">
        <f t="shared" si="1"/>
        <v>0</v>
      </c>
      <c r="P21" s="14">
        <f t="shared" si="1"/>
        <v>0</v>
      </c>
      <c r="Q21" s="24"/>
      <c r="R21" s="379"/>
      <c r="S21" s="380"/>
      <c r="T21" s="23"/>
      <c r="U21" s="24"/>
    </row>
    <row r="22" spans="1:21" ht="46.5" customHeight="1" x14ac:dyDescent="0.15">
      <c r="A22">
        <v>251</v>
      </c>
      <c r="C22" s="11">
        <f t="shared" ca="1" si="2"/>
        <v>45907</v>
      </c>
      <c r="D22" s="12" t="str">
        <f t="shared" ca="1" si="0"/>
        <v>日</v>
      </c>
      <c r="E22" s="42"/>
      <c r="F22" s="23"/>
      <c r="G22" s="12"/>
      <c r="H22" s="377"/>
      <c r="I22" s="378"/>
      <c r="J22" s="14"/>
      <c r="K22" s="12"/>
      <c r="L22" s="32"/>
      <c r="M22" s="11">
        <f t="shared" ca="1" si="1"/>
        <v>45907</v>
      </c>
      <c r="N22" s="12" t="str">
        <f t="shared" ca="1" si="1"/>
        <v>日</v>
      </c>
      <c r="O22" s="41">
        <f t="shared" si="1"/>
        <v>0</v>
      </c>
      <c r="P22" s="14">
        <f t="shared" si="1"/>
        <v>0</v>
      </c>
      <c r="Q22" s="24"/>
      <c r="R22" s="379"/>
      <c r="S22" s="380"/>
      <c r="T22" s="23"/>
      <c r="U22" s="24"/>
    </row>
    <row r="23" spans="1:21" ht="46.5" customHeight="1" x14ac:dyDescent="0.15">
      <c r="A23">
        <v>252</v>
      </c>
      <c r="C23" s="11">
        <f t="shared" ca="1" si="2"/>
        <v>45908</v>
      </c>
      <c r="D23" s="12" t="str">
        <f t="shared" ca="1" si="0"/>
        <v>月</v>
      </c>
      <c r="E23" s="42"/>
      <c r="F23" s="23"/>
      <c r="G23" s="12"/>
      <c r="H23" s="377"/>
      <c r="I23" s="378"/>
      <c r="J23" s="14"/>
      <c r="K23" s="12"/>
      <c r="L23" s="32"/>
      <c r="M23" s="11">
        <f t="shared" ca="1" si="1"/>
        <v>45908</v>
      </c>
      <c r="N23" s="12" t="str">
        <f t="shared" ca="1" si="1"/>
        <v>月</v>
      </c>
      <c r="O23" s="41">
        <f t="shared" si="1"/>
        <v>0</v>
      </c>
      <c r="P23" s="14">
        <f t="shared" si="1"/>
        <v>0</v>
      </c>
      <c r="Q23" s="24"/>
      <c r="R23" s="379"/>
      <c r="S23" s="380"/>
      <c r="T23" s="23"/>
      <c r="U23" s="24"/>
    </row>
    <row r="24" spans="1:21" ht="46.5" customHeight="1" x14ac:dyDescent="0.15">
      <c r="A24">
        <v>253</v>
      </c>
      <c r="C24" s="11">
        <f t="shared" ca="1" si="2"/>
        <v>45909</v>
      </c>
      <c r="D24" s="12" t="str">
        <f t="shared" ca="1" si="0"/>
        <v>火</v>
      </c>
      <c r="E24" s="42"/>
      <c r="F24" s="23"/>
      <c r="G24" s="12"/>
      <c r="H24" s="377"/>
      <c r="I24" s="378"/>
      <c r="J24" s="14"/>
      <c r="K24" s="12"/>
      <c r="L24" s="32"/>
      <c r="M24" s="11">
        <f t="shared" ca="1" si="1"/>
        <v>45909</v>
      </c>
      <c r="N24" s="12" t="str">
        <f t="shared" ca="1" si="1"/>
        <v>火</v>
      </c>
      <c r="O24" s="41">
        <f t="shared" si="1"/>
        <v>0</v>
      </c>
      <c r="P24" s="14">
        <f t="shared" si="1"/>
        <v>0</v>
      </c>
      <c r="Q24" s="24"/>
      <c r="R24" s="379"/>
      <c r="S24" s="380"/>
      <c r="T24" s="23"/>
      <c r="U24" s="24"/>
    </row>
    <row r="25" spans="1:21" ht="46.5" customHeight="1" x14ac:dyDescent="0.15">
      <c r="A25">
        <v>254</v>
      </c>
      <c r="C25" s="11">
        <f ca="1">1+C24</f>
        <v>45910</v>
      </c>
      <c r="D25" s="12" t="str">
        <f t="shared" ca="1" si="0"/>
        <v>水</v>
      </c>
      <c r="E25" s="42"/>
      <c r="F25" s="23"/>
      <c r="G25" s="12"/>
      <c r="H25" s="377"/>
      <c r="I25" s="378"/>
      <c r="J25" s="14"/>
      <c r="K25" s="12"/>
      <c r="L25" s="32"/>
      <c r="M25" s="11">
        <f t="shared" ca="1" si="1"/>
        <v>45910</v>
      </c>
      <c r="N25" s="12" t="str">
        <f t="shared" ca="1" si="1"/>
        <v>水</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255</v>
      </c>
      <c r="C36" s="11">
        <f ca="1">1+C25</f>
        <v>45911</v>
      </c>
      <c r="D36" s="12" t="str">
        <f ca="1">IF(C36="","",TEXT(C36,"AAA"))</f>
        <v>木</v>
      </c>
      <c r="E36" s="42"/>
      <c r="F36" s="23"/>
      <c r="G36" s="12"/>
      <c r="H36" s="377"/>
      <c r="I36" s="378"/>
      <c r="J36" s="14"/>
      <c r="K36" s="12"/>
      <c r="L36" s="32"/>
      <c r="M36" s="11">
        <f t="shared" ref="M36:O46" ca="1" si="3">C36</f>
        <v>45911</v>
      </c>
      <c r="N36" s="12" t="str">
        <f t="shared" ca="1" si="3"/>
        <v>木</v>
      </c>
      <c r="O36" s="41">
        <f>E36</f>
        <v>0</v>
      </c>
      <c r="P36" s="14">
        <f t="shared" ref="P36:P46" si="4">F36</f>
        <v>0</v>
      </c>
      <c r="Q36" s="24"/>
      <c r="R36" s="379"/>
      <c r="S36" s="380"/>
      <c r="T36" s="23"/>
      <c r="U36" s="24"/>
    </row>
    <row r="37" spans="1:21" ht="46.5" customHeight="1" x14ac:dyDescent="0.15">
      <c r="A37">
        <v>256</v>
      </c>
      <c r="C37" s="11">
        <f ca="1">1+C36</f>
        <v>45912</v>
      </c>
      <c r="D37" s="12" t="str">
        <f t="shared" ref="D37:D45" ca="1" si="5">IF(C37="","",TEXT(C37,"AAA"))</f>
        <v>金</v>
      </c>
      <c r="E37" s="42"/>
      <c r="F37" s="23"/>
      <c r="G37" s="12"/>
      <c r="H37" s="377"/>
      <c r="I37" s="378"/>
      <c r="J37" s="14"/>
      <c r="K37" s="12"/>
      <c r="L37" s="32"/>
      <c r="M37" s="11">
        <f t="shared" ca="1" si="3"/>
        <v>45912</v>
      </c>
      <c r="N37" s="12" t="str">
        <f t="shared" ca="1" si="3"/>
        <v>金</v>
      </c>
      <c r="O37" s="41">
        <f t="shared" si="3"/>
        <v>0</v>
      </c>
      <c r="P37" s="14">
        <f t="shared" si="4"/>
        <v>0</v>
      </c>
      <c r="Q37" s="24"/>
      <c r="R37" s="379"/>
      <c r="S37" s="380"/>
      <c r="T37" s="23"/>
      <c r="U37" s="24"/>
    </row>
    <row r="38" spans="1:21" ht="46.5" customHeight="1" x14ac:dyDescent="0.15">
      <c r="A38">
        <v>257</v>
      </c>
      <c r="C38" s="11">
        <f t="shared" ref="C38:C45" ca="1" si="6">1+C37</f>
        <v>45913</v>
      </c>
      <c r="D38" s="12" t="str">
        <f t="shared" ca="1" si="5"/>
        <v>土</v>
      </c>
      <c r="E38" s="42"/>
      <c r="F38" s="23"/>
      <c r="G38" s="10"/>
      <c r="H38" s="377"/>
      <c r="I38" s="378"/>
      <c r="J38" s="14"/>
      <c r="K38" s="12"/>
      <c r="L38" s="32"/>
      <c r="M38" s="11">
        <f t="shared" ca="1" si="3"/>
        <v>45913</v>
      </c>
      <c r="N38" s="12" t="str">
        <f t="shared" ca="1" si="3"/>
        <v>土</v>
      </c>
      <c r="O38" s="41">
        <f t="shared" si="3"/>
        <v>0</v>
      </c>
      <c r="P38" s="14">
        <f t="shared" si="4"/>
        <v>0</v>
      </c>
      <c r="Q38" s="24"/>
      <c r="R38" s="379"/>
      <c r="S38" s="380"/>
      <c r="T38" s="23"/>
      <c r="U38" s="24"/>
    </row>
    <row r="39" spans="1:21" ht="46.5" customHeight="1" x14ac:dyDescent="0.15">
      <c r="A39">
        <v>258</v>
      </c>
      <c r="C39" s="11">
        <f t="shared" ca="1" si="6"/>
        <v>45914</v>
      </c>
      <c r="D39" s="12" t="str">
        <f t="shared" ca="1" si="5"/>
        <v>日</v>
      </c>
      <c r="E39" s="42"/>
      <c r="F39" s="23"/>
      <c r="G39" s="10"/>
      <c r="H39" s="377"/>
      <c r="I39" s="378"/>
      <c r="J39" s="14"/>
      <c r="K39" s="12"/>
      <c r="L39" s="32"/>
      <c r="M39" s="11">
        <f t="shared" ca="1" si="3"/>
        <v>45914</v>
      </c>
      <c r="N39" s="12" t="str">
        <f t="shared" ca="1" si="3"/>
        <v>日</v>
      </c>
      <c r="O39" s="41">
        <f t="shared" si="3"/>
        <v>0</v>
      </c>
      <c r="P39" s="14">
        <f t="shared" si="4"/>
        <v>0</v>
      </c>
      <c r="Q39" s="24"/>
      <c r="R39" s="379"/>
      <c r="S39" s="380"/>
      <c r="T39" s="23"/>
      <c r="U39" s="24"/>
    </row>
    <row r="40" spans="1:21" ht="46.5" customHeight="1" x14ac:dyDescent="0.15">
      <c r="A40">
        <v>259</v>
      </c>
      <c r="C40" s="11">
        <f t="shared" ca="1" si="6"/>
        <v>45915</v>
      </c>
      <c r="D40" s="12" t="str">
        <f t="shared" ca="1" si="5"/>
        <v>月</v>
      </c>
      <c r="E40" s="42"/>
      <c r="F40" s="23"/>
      <c r="G40" s="12"/>
      <c r="H40" s="377"/>
      <c r="I40" s="378"/>
      <c r="J40" s="14"/>
      <c r="K40" s="12"/>
      <c r="L40" s="32"/>
      <c r="M40" s="11">
        <f t="shared" ca="1" si="3"/>
        <v>45915</v>
      </c>
      <c r="N40" s="12" t="str">
        <f t="shared" ca="1" si="3"/>
        <v>月</v>
      </c>
      <c r="O40" s="41">
        <f t="shared" si="3"/>
        <v>0</v>
      </c>
      <c r="P40" s="14">
        <f t="shared" si="4"/>
        <v>0</v>
      </c>
      <c r="Q40" s="24"/>
      <c r="R40" s="379"/>
      <c r="S40" s="380"/>
      <c r="T40" s="23"/>
      <c r="U40" s="24"/>
    </row>
    <row r="41" spans="1:21" ht="46.5" customHeight="1" x14ac:dyDescent="0.15">
      <c r="A41">
        <v>260</v>
      </c>
      <c r="C41" s="11">
        <f t="shared" ca="1" si="6"/>
        <v>45916</v>
      </c>
      <c r="D41" s="12" t="str">
        <f t="shared" ca="1" si="5"/>
        <v>火</v>
      </c>
      <c r="E41" s="42"/>
      <c r="F41" s="23"/>
      <c r="G41" s="12"/>
      <c r="H41" s="377"/>
      <c r="I41" s="378"/>
      <c r="J41" s="14"/>
      <c r="K41" s="12"/>
      <c r="L41" s="32"/>
      <c r="M41" s="11">
        <f t="shared" ca="1" si="3"/>
        <v>45916</v>
      </c>
      <c r="N41" s="12" t="str">
        <f t="shared" ca="1" si="3"/>
        <v>火</v>
      </c>
      <c r="O41" s="41">
        <f t="shared" si="3"/>
        <v>0</v>
      </c>
      <c r="P41" s="14">
        <f t="shared" si="4"/>
        <v>0</v>
      </c>
      <c r="Q41" s="24"/>
      <c r="R41" s="379"/>
      <c r="S41" s="380"/>
      <c r="T41" s="23"/>
      <c r="U41" s="24"/>
    </row>
    <row r="42" spans="1:21" ht="46.5" customHeight="1" x14ac:dyDescent="0.15">
      <c r="A42">
        <v>261</v>
      </c>
      <c r="C42" s="11">
        <f t="shared" ca="1" si="6"/>
        <v>45917</v>
      </c>
      <c r="D42" s="12" t="str">
        <f t="shared" ca="1" si="5"/>
        <v>水</v>
      </c>
      <c r="E42" s="42"/>
      <c r="F42" s="23"/>
      <c r="G42" s="12"/>
      <c r="H42" s="377"/>
      <c r="I42" s="378"/>
      <c r="J42" s="14"/>
      <c r="K42" s="12"/>
      <c r="L42" s="32"/>
      <c r="M42" s="11">
        <f t="shared" ca="1" si="3"/>
        <v>45917</v>
      </c>
      <c r="N42" s="12" t="str">
        <f t="shared" ca="1" si="3"/>
        <v>水</v>
      </c>
      <c r="O42" s="41">
        <f t="shared" si="3"/>
        <v>0</v>
      </c>
      <c r="P42" s="14">
        <f t="shared" si="4"/>
        <v>0</v>
      </c>
      <c r="Q42" s="24"/>
      <c r="R42" s="379"/>
      <c r="S42" s="380"/>
      <c r="T42" s="23"/>
      <c r="U42" s="24"/>
    </row>
    <row r="43" spans="1:21" ht="46.5" customHeight="1" x14ac:dyDescent="0.15">
      <c r="A43">
        <v>262</v>
      </c>
      <c r="C43" s="11">
        <f t="shared" ca="1" si="6"/>
        <v>45918</v>
      </c>
      <c r="D43" s="12" t="str">
        <f t="shared" ca="1" si="5"/>
        <v>木</v>
      </c>
      <c r="E43" s="42"/>
      <c r="F43" s="23"/>
      <c r="G43" s="12"/>
      <c r="H43" s="377"/>
      <c r="I43" s="378"/>
      <c r="J43" s="14"/>
      <c r="K43" s="12"/>
      <c r="L43" s="32"/>
      <c r="M43" s="11">
        <f t="shared" ca="1" si="3"/>
        <v>45918</v>
      </c>
      <c r="N43" s="12" t="str">
        <f t="shared" ca="1" si="3"/>
        <v>木</v>
      </c>
      <c r="O43" s="41">
        <f t="shared" si="3"/>
        <v>0</v>
      </c>
      <c r="P43" s="14">
        <f t="shared" si="4"/>
        <v>0</v>
      </c>
      <c r="Q43" s="24"/>
      <c r="R43" s="379"/>
      <c r="S43" s="380"/>
      <c r="T43" s="23"/>
      <c r="U43" s="24"/>
    </row>
    <row r="44" spans="1:21" ht="46.5" customHeight="1" x14ac:dyDescent="0.15">
      <c r="A44">
        <v>263</v>
      </c>
      <c r="C44" s="11">
        <f t="shared" ca="1" si="6"/>
        <v>45919</v>
      </c>
      <c r="D44" s="12" t="str">
        <f t="shared" ca="1" si="5"/>
        <v>金</v>
      </c>
      <c r="E44" s="42"/>
      <c r="F44" s="23"/>
      <c r="G44" s="12"/>
      <c r="H44" s="377"/>
      <c r="I44" s="378"/>
      <c r="J44" s="14"/>
      <c r="K44" s="12"/>
      <c r="L44" s="32"/>
      <c r="M44" s="11">
        <f t="shared" ca="1" si="3"/>
        <v>45919</v>
      </c>
      <c r="N44" s="12" t="str">
        <f t="shared" ca="1" si="3"/>
        <v>金</v>
      </c>
      <c r="O44" s="41">
        <f t="shared" si="3"/>
        <v>0</v>
      </c>
      <c r="P44" s="14">
        <f t="shared" si="4"/>
        <v>0</v>
      </c>
      <c r="Q44" s="24"/>
      <c r="R44" s="379"/>
      <c r="S44" s="380"/>
      <c r="T44" s="23"/>
      <c r="U44" s="24"/>
    </row>
    <row r="45" spans="1:21" ht="46.5" customHeight="1" x14ac:dyDescent="0.15">
      <c r="A45">
        <v>264</v>
      </c>
      <c r="C45" s="11">
        <f t="shared" ca="1" si="6"/>
        <v>45920</v>
      </c>
      <c r="D45" s="12" t="str">
        <f t="shared" ca="1" si="5"/>
        <v>土</v>
      </c>
      <c r="E45" s="42"/>
      <c r="F45" s="23"/>
      <c r="G45" s="12"/>
      <c r="H45" s="377"/>
      <c r="I45" s="378"/>
      <c r="J45" s="14"/>
      <c r="K45" s="12"/>
      <c r="L45" s="32"/>
      <c r="M45" s="11">
        <f t="shared" ca="1" si="3"/>
        <v>45920</v>
      </c>
      <c r="N45" s="12" t="str">
        <f t="shared" ca="1" si="3"/>
        <v>土</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265</v>
      </c>
      <c r="C56" s="11">
        <f ca="1">1+C45</f>
        <v>45921</v>
      </c>
      <c r="D56" s="12" t="str">
        <f t="shared" ref="D56:D66" ca="1" si="7">IF(C56="","",TEXT(C56,"AAA"))</f>
        <v>日</v>
      </c>
      <c r="E56" s="42"/>
      <c r="F56" s="23"/>
      <c r="G56" s="12"/>
      <c r="H56" s="377"/>
      <c r="I56" s="378"/>
      <c r="J56" s="14"/>
      <c r="K56" s="12"/>
      <c r="L56" s="32"/>
      <c r="M56" s="11">
        <f t="shared" ref="M56:O66" ca="1" si="8">C56</f>
        <v>45921</v>
      </c>
      <c r="N56" s="12" t="str">
        <f t="shared" ca="1" si="8"/>
        <v>日</v>
      </c>
      <c r="O56" s="41">
        <f>E56</f>
        <v>0</v>
      </c>
      <c r="P56" s="14">
        <f t="shared" ref="P56:P66" si="9">F56</f>
        <v>0</v>
      </c>
      <c r="Q56" s="24"/>
      <c r="R56" s="379"/>
      <c r="S56" s="380"/>
      <c r="T56" s="23"/>
      <c r="U56" s="24"/>
    </row>
    <row r="57" spans="1:21" ht="46.5" customHeight="1" x14ac:dyDescent="0.15">
      <c r="A57">
        <v>266</v>
      </c>
      <c r="C57" s="11">
        <f ca="1">1+C56</f>
        <v>45922</v>
      </c>
      <c r="D57" s="12" t="str">
        <f t="shared" ca="1" si="7"/>
        <v>月</v>
      </c>
      <c r="E57" s="42"/>
      <c r="F57" s="23"/>
      <c r="G57" s="12"/>
      <c r="H57" s="377"/>
      <c r="I57" s="378"/>
      <c r="J57" s="14"/>
      <c r="K57" s="12"/>
      <c r="L57" s="32"/>
      <c r="M57" s="11">
        <f t="shared" ca="1" si="8"/>
        <v>45922</v>
      </c>
      <c r="N57" s="12" t="str">
        <f t="shared" ca="1" si="8"/>
        <v>月</v>
      </c>
      <c r="O57" s="41">
        <f t="shared" si="8"/>
        <v>0</v>
      </c>
      <c r="P57" s="14">
        <f t="shared" si="9"/>
        <v>0</v>
      </c>
      <c r="Q57" s="24"/>
      <c r="R57" s="379"/>
      <c r="S57" s="380"/>
      <c r="T57" s="23"/>
      <c r="U57" s="24"/>
    </row>
    <row r="58" spans="1:21" ht="46.5" customHeight="1" x14ac:dyDescent="0.15">
      <c r="A58">
        <v>267</v>
      </c>
      <c r="C58" s="11">
        <f t="shared" ref="C58:C65" ca="1" si="10">1+C57</f>
        <v>45923</v>
      </c>
      <c r="D58" s="12" t="str">
        <f t="shared" ca="1" si="7"/>
        <v>火</v>
      </c>
      <c r="E58" s="42"/>
      <c r="F58" s="23"/>
      <c r="G58" s="10"/>
      <c r="H58" s="377"/>
      <c r="I58" s="378"/>
      <c r="J58" s="14"/>
      <c r="K58" s="12"/>
      <c r="L58" s="32"/>
      <c r="M58" s="11">
        <f t="shared" ca="1" si="8"/>
        <v>45923</v>
      </c>
      <c r="N58" s="12" t="str">
        <f t="shared" ca="1" si="8"/>
        <v>火</v>
      </c>
      <c r="O58" s="41">
        <f t="shared" si="8"/>
        <v>0</v>
      </c>
      <c r="P58" s="14">
        <f t="shared" si="9"/>
        <v>0</v>
      </c>
      <c r="Q58" s="24"/>
      <c r="R58" s="379"/>
      <c r="S58" s="380"/>
      <c r="T58" s="23"/>
      <c r="U58" s="24"/>
    </row>
    <row r="59" spans="1:21" ht="46.5" customHeight="1" x14ac:dyDescent="0.15">
      <c r="A59">
        <v>268</v>
      </c>
      <c r="C59" s="11">
        <f t="shared" ca="1" si="10"/>
        <v>45924</v>
      </c>
      <c r="D59" s="12" t="str">
        <f t="shared" ca="1" si="7"/>
        <v>水</v>
      </c>
      <c r="E59" s="42"/>
      <c r="F59" s="23"/>
      <c r="G59" s="10"/>
      <c r="H59" s="377"/>
      <c r="I59" s="378"/>
      <c r="J59" s="14"/>
      <c r="K59" s="12"/>
      <c r="L59" s="32"/>
      <c r="M59" s="11">
        <f t="shared" ca="1" si="8"/>
        <v>45924</v>
      </c>
      <c r="N59" s="12" t="str">
        <f t="shared" ca="1" si="8"/>
        <v>水</v>
      </c>
      <c r="O59" s="41">
        <f t="shared" si="8"/>
        <v>0</v>
      </c>
      <c r="P59" s="14">
        <f t="shared" si="9"/>
        <v>0</v>
      </c>
      <c r="Q59" s="24"/>
      <c r="R59" s="379"/>
      <c r="S59" s="380"/>
      <c r="T59" s="23"/>
      <c r="U59" s="24"/>
    </row>
    <row r="60" spans="1:21" ht="46.5" customHeight="1" x14ac:dyDescent="0.15">
      <c r="A60">
        <v>269</v>
      </c>
      <c r="C60" s="11">
        <f t="shared" ca="1" si="10"/>
        <v>45925</v>
      </c>
      <c r="D60" s="12" t="str">
        <f t="shared" ca="1" si="7"/>
        <v>木</v>
      </c>
      <c r="E60" s="42"/>
      <c r="F60" s="23"/>
      <c r="G60" s="12"/>
      <c r="H60" s="377"/>
      <c r="I60" s="378"/>
      <c r="J60" s="14"/>
      <c r="K60" s="12"/>
      <c r="L60" s="32"/>
      <c r="M60" s="11">
        <f t="shared" ca="1" si="8"/>
        <v>45925</v>
      </c>
      <c r="N60" s="12" t="str">
        <f t="shared" ca="1" si="8"/>
        <v>木</v>
      </c>
      <c r="O60" s="41">
        <f t="shared" si="8"/>
        <v>0</v>
      </c>
      <c r="P60" s="14">
        <f t="shared" si="9"/>
        <v>0</v>
      </c>
      <c r="Q60" s="24"/>
      <c r="R60" s="379"/>
      <c r="S60" s="380"/>
      <c r="T60" s="23"/>
      <c r="U60" s="24"/>
    </row>
    <row r="61" spans="1:21" ht="46.5" customHeight="1" x14ac:dyDescent="0.15">
      <c r="A61">
        <v>270</v>
      </c>
      <c r="C61" s="11">
        <f t="shared" ca="1" si="10"/>
        <v>45926</v>
      </c>
      <c r="D61" s="12" t="str">
        <f t="shared" ca="1" si="7"/>
        <v>金</v>
      </c>
      <c r="E61" s="42"/>
      <c r="F61" s="23"/>
      <c r="G61" s="12"/>
      <c r="H61" s="377"/>
      <c r="I61" s="378"/>
      <c r="J61" s="14"/>
      <c r="K61" s="12"/>
      <c r="L61" s="32"/>
      <c r="M61" s="11">
        <f t="shared" ca="1" si="8"/>
        <v>45926</v>
      </c>
      <c r="N61" s="12" t="str">
        <f t="shared" ca="1" si="8"/>
        <v>金</v>
      </c>
      <c r="O61" s="41">
        <f t="shared" si="8"/>
        <v>0</v>
      </c>
      <c r="P61" s="14">
        <f t="shared" si="9"/>
        <v>0</v>
      </c>
      <c r="Q61" s="24"/>
      <c r="R61" s="379"/>
      <c r="S61" s="380"/>
      <c r="T61" s="23"/>
      <c r="U61" s="24"/>
    </row>
    <row r="62" spans="1:21" ht="46.5" customHeight="1" x14ac:dyDescent="0.15">
      <c r="A62">
        <v>271</v>
      </c>
      <c r="C62" s="11">
        <f t="shared" ca="1" si="10"/>
        <v>45927</v>
      </c>
      <c r="D62" s="12" t="str">
        <f t="shared" ca="1" si="7"/>
        <v>土</v>
      </c>
      <c r="E62" s="42"/>
      <c r="F62" s="23"/>
      <c r="G62" s="12"/>
      <c r="H62" s="377"/>
      <c r="I62" s="378"/>
      <c r="J62" s="14"/>
      <c r="K62" s="12"/>
      <c r="L62" s="32"/>
      <c r="M62" s="11">
        <f t="shared" ca="1" si="8"/>
        <v>45927</v>
      </c>
      <c r="N62" s="12" t="str">
        <f t="shared" ca="1" si="8"/>
        <v>土</v>
      </c>
      <c r="O62" s="41">
        <f t="shared" si="8"/>
        <v>0</v>
      </c>
      <c r="P62" s="14">
        <f t="shared" si="9"/>
        <v>0</v>
      </c>
      <c r="Q62" s="24"/>
      <c r="R62" s="379"/>
      <c r="S62" s="380"/>
      <c r="T62" s="23"/>
      <c r="U62" s="24"/>
    </row>
    <row r="63" spans="1:21" ht="46.5" customHeight="1" x14ac:dyDescent="0.15">
      <c r="A63">
        <v>272</v>
      </c>
      <c r="C63" s="11">
        <f t="shared" ca="1" si="10"/>
        <v>45928</v>
      </c>
      <c r="D63" s="12" t="str">
        <f t="shared" ca="1" si="7"/>
        <v>日</v>
      </c>
      <c r="E63" s="42"/>
      <c r="F63" s="23"/>
      <c r="G63" s="12"/>
      <c r="H63" s="377"/>
      <c r="I63" s="378"/>
      <c r="J63" s="14"/>
      <c r="K63" s="12"/>
      <c r="L63" s="32"/>
      <c r="M63" s="11">
        <f t="shared" ca="1" si="8"/>
        <v>45928</v>
      </c>
      <c r="N63" s="12" t="str">
        <f t="shared" ca="1" si="8"/>
        <v>日</v>
      </c>
      <c r="O63" s="41">
        <f t="shared" si="8"/>
        <v>0</v>
      </c>
      <c r="P63" s="14">
        <f t="shared" si="9"/>
        <v>0</v>
      </c>
      <c r="Q63" s="24"/>
      <c r="R63" s="379"/>
      <c r="S63" s="380"/>
      <c r="T63" s="23"/>
      <c r="U63" s="24"/>
    </row>
    <row r="64" spans="1:21" ht="46.5" customHeight="1" x14ac:dyDescent="0.15">
      <c r="A64">
        <v>273</v>
      </c>
      <c r="C64" s="11">
        <f t="shared" ca="1" si="10"/>
        <v>45929</v>
      </c>
      <c r="D64" s="12" t="str">
        <f t="shared" ca="1" si="7"/>
        <v>月</v>
      </c>
      <c r="E64" s="42"/>
      <c r="F64" s="23"/>
      <c r="G64" s="12"/>
      <c r="H64" s="377"/>
      <c r="I64" s="378"/>
      <c r="J64" s="14"/>
      <c r="K64" s="12"/>
      <c r="L64" s="32"/>
      <c r="M64" s="11">
        <f t="shared" ca="1" si="8"/>
        <v>45929</v>
      </c>
      <c r="N64" s="12" t="str">
        <f t="shared" ca="1" si="8"/>
        <v>月</v>
      </c>
      <c r="O64" s="41">
        <f t="shared" si="8"/>
        <v>0</v>
      </c>
      <c r="P64" s="14">
        <f t="shared" si="9"/>
        <v>0</v>
      </c>
      <c r="Q64" s="24"/>
      <c r="R64" s="379"/>
      <c r="S64" s="380"/>
      <c r="T64" s="23"/>
      <c r="U64" s="24"/>
    </row>
    <row r="65" spans="1:21" ht="46.5" customHeight="1" x14ac:dyDescent="0.15">
      <c r="A65">
        <v>274</v>
      </c>
      <c r="C65" s="11">
        <f t="shared" ca="1" si="10"/>
        <v>45930</v>
      </c>
      <c r="D65" s="12" t="str">
        <f t="shared" ca="1" si="7"/>
        <v>火</v>
      </c>
      <c r="E65" s="42"/>
      <c r="F65" s="23"/>
      <c r="G65" s="12"/>
      <c r="H65" s="377"/>
      <c r="I65" s="378"/>
      <c r="J65" s="14"/>
      <c r="K65" s="12"/>
      <c r="L65" s="32"/>
      <c r="M65" s="11">
        <f t="shared" ca="1" si="8"/>
        <v>45930</v>
      </c>
      <c r="N65" s="12" t="str">
        <f t="shared" ca="1" si="8"/>
        <v>火</v>
      </c>
      <c r="O65" s="41">
        <f t="shared" si="8"/>
        <v>0</v>
      </c>
      <c r="P65" s="14">
        <f t="shared" si="9"/>
        <v>0</v>
      </c>
      <c r="Q65" s="24"/>
      <c r="R65" s="379"/>
      <c r="S65" s="380"/>
      <c r="T65" s="23"/>
      <c r="U65" s="24"/>
    </row>
    <row r="66" spans="1:21" ht="46.5" customHeight="1" x14ac:dyDescent="0.15">
      <c r="C66" s="11">
        <f ca="1">1+C65</f>
        <v>45931</v>
      </c>
      <c r="D66" s="12" t="str">
        <f t="shared" ca="1" si="7"/>
        <v>水</v>
      </c>
      <c r="E66" s="42"/>
      <c r="F66" s="23"/>
      <c r="G66" s="12"/>
      <c r="H66" s="377"/>
      <c r="I66" s="378"/>
      <c r="J66" s="14"/>
      <c r="K66" s="12"/>
      <c r="L66" s="32"/>
      <c r="M66" s="11">
        <f t="shared" ca="1" si="8"/>
        <v>45931</v>
      </c>
      <c r="N66" s="12" t="str">
        <f t="shared" ca="1" si="8"/>
        <v>水</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formula1>$X$5:$X$7</formula1>
    </dataValidation>
    <dataValidation type="list" allowBlank="1" showInputMessage="1" showErrorMessage="1" sqref="J16:J26 J36:J46 J56:J66">
      <formula1>$X$15:$X$23</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275</v>
      </c>
      <c r="C16" s="11">
        <f ca="1">VLOOKUP(ｶﾚﾝﾀﾞｰ!$QT$1,ｶﾚﾝﾀﾞｰ!$QS$5:$AGJ$45,10,FALSE)</f>
        <v>45931</v>
      </c>
      <c r="D16" s="12" t="str">
        <f ca="1">IF(C16="","",TEXT(C16,"AAA"))</f>
        <v>水</v>
      </c>
      <c r="E16" s="42"/>
      <c r="F16" s="23"/>
      <c r="G16" s="12"/>
      <c r="H16" s="377"/>
      <c r="I16" s="378"/>
      <c r="J16" s="14"/>
      <c r="K16" s="12"/>
      <c r="L16" s="32"/>
      <c r="M16" s="11">
        <f ca="1">C16</f>
        <v>45931</v>
      </c>
      <c r="N16" s="12" t="str">
        <f ca="1">D16</f>
        <v>水</v>
      </c>
      <c r="O16" s="41">
        <f>E16</f>
        <v>0</v>
      </c>
      <c r="P16" s="14">
        <f>F16</f>
        <v>0</v>
      </c>
      <c r="Q16" s="24"/>
      <c r="R16" s="379"/>
      <c r="S16" s="380"/>
      <c r="T16" s="23"/>
      <c r="U16" s="24"/>
    </row>
    <row r="17" spans="1:21" ht="46.5" customHeight="1" x14ac:dyDescent="0.15">
      <c r="A17">
        <v>276</v>
      </c>
      <c r="C17" s="11">
        <f ca="1">1+C16</f>
        <v>45932</v>
      </c>
      <c r="D17" s="12" t="str">
        <f t="shared" ref="D17:D25" ca="1" si="0">IF(C17="","",TEXT(C17,"AAA"))</f>
        <v>木</v>
      </c>
      <c r="E17" s="42"/>
      <c r="F17" s="23"/>
      <c r="G17" s="12"/>
      <c r="H17" s="377"/>
      <c r="I17" s="378"/>
      <c r="J17" s="14"/>
      <c r="K17" s="12"/>
      <c r="L17" s="32"/>
      <c r="M17" s="11">
        <f t="shared" ref="M17:P26" ca="1" si="1">C17</f>
        <v>45932</v>
      </c>
      <c r="N17" s="12" t="str">
        <f t="shared" ca="1" si="1"/>
        <v>木</v>
      </c>
      <c r="O17" s="41">
        <f t="shared" si="1"/>
        <v>0</v>
      </c>
      <c r="P17" s="14">
        <f t="shared" si="1"/>
        <v>0</v>
      </c>
      <c r="Q17" s="24"/>
      <c r="R17" s="379"/>
      <c r="S17" s="380"/>
      <c r="T17" s="23"/>
      <c r="U17" s="24"/>
    </row>
    <row r="18" spans="1:21" ht="46.5" customHeight="1" x14ac:dyDescent="0.15">
      <c r="A18">
        <v>277</v>
      </c>
      <c r="C18" s="11">
        <f t="shared" ref="C18:C24" ca="1" si="2">1+C17</f>
        <v>45933</v>
      </c>
      <c r="D18" s="12" t="str">
        <f t="shared" ca="1" si="0"/>
        <v>金</v>
      </c>
      <c r="E18" s="42"/>
      <c r="F18" s="23"/>
      <c r="G18" s="10"/>
      <c r="H18" s="377"/>
      <c r="I18" s="378"/>
      <c r="J18" s="14"/>
      <c r="K18" s="12"/>
      <c r="L18" s="32"/>
      <c r="M18" s="11">
        <f t="shared" ca="1" si="1"/>
        <v>45933</v>
      </c>
      <c r="N18" s="12" t="str">
        <f t="shared" ca="1" si="1"/>
        <v>金</v>
      </c>
      <c r="O18" s="41">
        <f t="shared" si="1"/>
        <v>0</v>
      </c>
      <c r="P18" s="14">
        <f t="shared" si="1"/>
        <v>0</v>
      </c>
      <c r="Q18" s="24"/>
      <c r="R18" s="379"/>
      <c r="S18" s="380"/>
      <c r="T18" s="23"/>
      <c r="U18" s="24"/>
    </row>
    <row r="19" spans="1:21" ht="46.5" customHeight="1" x14ac:dyDescent="0.15">
      <c r="A19">
        <v>278</v>
      </c>
      <c r="C19" s="11">
        <f t="shared" ca="1" si="2"/>
        <v>45934</v>
      </c>
      <c r="D19" s="12" t="str">
        <f t="shared" ca="1" si="0"/>
        <v>土</v>
      </c>
      <c r="E19" s="42"/>
      <c r="F19" s="23"/>
      <c r="G19" s="10"/>
      <c r="H19" s="377"/>
      <c r="I19" s="378"/>
      <c r="J19" s="14"/>
      <c r="K19" s="12"/>
      <c r="L19" s="32"/>
      <c r="M19" s="11">
        <f t="shared" ca="1" si="1"/>
        <v>45934</v>
      </c>
      <c r="N19" s="12" t="str">
        <f t="shared" ca="1" si="1"/>
        <v>土</v>
      </c>
      <c r="O19" s="41">
        <f t="shared" si="1"/>
        <v>0</v>
      </c>
      <c r="P19" s="14">
        <f t="shared" si="1"/>
        <v>0</v>
      </c>
      <c r="Q19" s="24"/>
      <c r="R19" s="379"/>
      <c r="S19" s="380"/>
      <c r="T19" s="23"/>
      <c r="U19" s="24"/>
    </row>
    <row r="20" spans="1:21" ht="46.5" customHeight="1" x14ac:dyDescent="0.15">
      <c r="A20">
        <v>279</v>
      </c>
      <c r="C20" s="11">
        <f t="shared" ca="1" si="2"/>
        <v>45935</v>
      </c>
      <c r="D20" s="12" t="str">
        <f t="shared" ca="1" si="0"/>
        <v>日</v>
      </c>
      <c r="E20" s="42"/>
      <c r="F20" s="23"/>
      <c r="G20" s="12"/>
      <c r="H20" s="377"/>
      <c r="I20" s="378"/>
      <c r="J20" s="14"/>
      <c r="K20" s="12"/>
      <c r="L20" s="32"/>
      <c r="M20" s="11">
        <f t="shared" ca="1" si="1"/>
        <v>45935</v>
      </c>
      <c r="N20" s="12" t="str">
        <f t="shared" ca="1" si="1"/>
        <v>日</v>
      </c>
      <c r="O20" s="41">
        <f t="shared" si="1"/>
        <v>0</v>
      </c>
      <c r="P20" s="14">
        <f t="shared" si="1"/>
        <v>0</v>
      </c>
      <c r="Q20" s="24"/>
      <c r="R20" s="379"/>
      <c r="S20" s="380"/>
      <c r="T20" s="23"/>
      <c r="U20" s="24"/>
    </row>
    <row r="21" spans="1:21" ht="46.5" customHeight="1" x14ac:dyDescent="0.15">
      <c r="A21">
        <v>280</v>
      </c>
      <c r="C21" s="11">
        <f t="shared" ca="1" si="2"/>
        <v>45936</v>
      </c>
      <c r="D21" s="12" t="str">
        <f t="shared" ca="1" si="0"/>
        <v>月</v>
      </c>
      <c r="E21" s="42"/>
      <c r="F21" s="23"/>
      <c r="G21" s="12"/>
      <c r="H21" s="377"/>
      <c r="I21" s="378"/>
      <c r="J21" s="14"/>
      <c r="K21" s="12"/>
      <c r="L21" s="32"/>
      <c r="M21" s="11">
        <f t="shared" ca="1" si="1"/>
        <v>45936</v>
      </c>
      <c r="N21" s="12" t="str">
        <f t="shared" ca="1" si="1"/>
        <v>月</v>
      </c>
      <c r="O21" s="41">
        <f t="shared" si="1"/>
        <v>0</v>
      </c>
      <c r="P21" s="14">
        <f t="shared" si="1"/>
        <v>0</v>
      </c>
      <c r="Q21" s="24"/>
      <c r="R21" s="379"/>
      <c r="S21" s="380"/>
      <c r="T21" s="23"/>
      <c r="U21" s="24"/>
    </row>
    <row r="22" spans="1:21" ht="46.5" customHeight="1" x14ac:dyDescent="0.15">
      <c r="A22">
        <v>281</v>
      </c>
      <c r="C22" s="11">
        <f t="shared" ca="1" si="2"/>
        <v>45937</v>
      </c>
      <c r="D22" s="12" t="str">
        <f t="shared" ca="1" si="0"/>
        <v>火</v>
      </c>
      <c r="E22" s="42"/>
      <c r="F22" s="23"/>
      <c r="G22" s="12"/>
      <c r="H22" s="377"/>
      <c r="I22" s="378"/>
      <c r="J22" s="14"/>
      <c r="K22" s="12"/>
      <c r="L22" s="32"/>
      <c r="M22" s="11">
        <f t="shared" ca="1" si="1"/>
        <v>45937</v>
      </c>
      <c r="N22" s="12" t="str">
        <f t="shared" ca="1" si="1"/>
        <v>火</v>
      </c>
      <c r="O22" s="41">
        <f t="shared" si="1"/>
        <v>0</v>
      </c>
      <c r="P22" s="14">
        <f t="shared" si="1"/>
        <v>0</v>
      </c>
      <c r="Q22" s="24"/>
      <c r="R22" s="379"/>
      <c r="S22" s="380"/>
      <c r="T22" s="23"/>
      <c r="U22" s="24"/>
    </row>
    <row r="23" spans="1:21" ht="46.5" customHeight="1" x14ac:dyDescent="0.15">
      <c r="A23">
        <v>282</v>
      </c>
      <c r="C23" s="11">
        <f t="shared" ca="1" si="2"/>
        <v>45938</v>
      </c>
      <c r="D23" s="12" t="str">
        <f t="shared" ca="1" si="0"/>
        <v>水</v>
      </c>
      <c r="E23" s="42"/>
      <c r="F23" s="23"/>
      <c r="G23" s="12"/>
      <c r="H23" s="377"/>
      <c r="I23" s="378"/>
      <c r="J23" s="14"/>
      <c r="K23" s="12"/>
      <c r="L23" s="32"/>
      <c r="M23" s="11">
        <f t="shared" ca="1" si="1"/>
        <v>45938</v>
      </c>
      <c r="N23" s="12" t="str">
        <f t="shared" ca="1" si="1"/>
        <v>水</v>
      </c>
      <c r="O23" s="41">
        <f t="shared" si="1"/>
        <v>0</v>
      </c>
      <c r="P23" s="14">
        <f t="shared" si="1"/>
        <v>0</v>
      </c>
      <c r="Q23" s="24"/>
      <c r="R23" s="379"/>
      <c r="S23" s="380"/>
      <c r="T23" s="23"/>
      <c r="U23" s="24"/>
    </row>
    <row r="24" spans="1:21" ht="46.5" customHeight="1" x14ac:dyDescent="0.15">
      <c r="A24">
        <v>283</v>
      </c>
      <c r="C24" s="11">
        <f t="shared" ca="1" si="2"/>
        <v>45939</v>
      </c>
      <c r="D24" s="12" t="str">
        <f t="shared" ca="1" si="0"/>
        <v>木</v>
      </c>
      <c r="E24" s="42"/>
      <c r="F24" s="23"/>
      <c r="G24" s="12"/>
      <c r="H24" s="377"/>
      <c r="I24" s="378"/>
      <c r="J24" s="14"/>
      <c r="K24" s="12"/>
      <c r="L24" s="32"/>
      <c r="M24" s="11">
        <f t="shared" ca="1" si="1"/>
        <v>45939</v>
      </c>
      <c r="N24" s="12" t="str">
        <f t="shared" ca="1" si="1"/>
        <v>木</v>
      </c>
      <c r="O24" s="41">
        <f t="shared" si="1"/>
        <v>0</v>
      </c>
      <c r="P24" s="14">
        <f t="shared" si="1"/>
        <v>0</v>
      </c>
      <c r="Q24" s="24"/>
      <c r="R24" s="379"/>
      <c r="S24" s="380"/>
      <c r="T24" s="23"/>
      <c r="U24" s="24"/>
    </row>
    <row r="25" spans="1:21" ht="46.5" customHeight="1" x14ac:dyDescent="0.15">
      <c r="A25">
        <v>284</v>
      </c>
      <c r="C25" s="11">
        <f ca="1">1+C24</f>
        <v>45940</v>
      </c>
      <c r="D25" s="12" t="str">
        <f t="shared" ca="1" si="0"/>
        <v>金</v>
      </c>
      <c r="E25" s="42"/>
      <c r="F25" s="23"/>
      <c r="G25" s="12"/>
      <c r="H25" s="377"/>
      <c r="I25" s="378"/>
      <c r="J25" s="14"/>
      <c r="K25" s="12"/>
      <c r="L25" s="32"/>
      <c r="M25" s="11">
        <f t="shared" ca="1" si="1"/>
        <v>45940</v>
      </c>
      <c r="N25" s="12" t="str">
        <f t="shared" ca="1" si="1"/>
        <v>金</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285</v>
      </c>
      <c r="C36" s="11">
        <f ca="1">1+C25</f>
        <v>45941</v>
      </c>
      <c r="D36" s="12" t="str">
        <f ca="1">IF(C36="","",TEXT(C36,"AAA"))</f>
        <v>土</v>
      </c>
      <c r="E36" s="42"/>
      <c r="F36" s="23"/>
      <c r="G36" s="12"/>
      <c r="H36" s="377"/>
      <c r="I36" s="378"/>
      <c r="J36" s="14"/>
      <c r="K36" s="12"/>
      <c r="L36" s="32"/>
      <c r="M36" s="11">
        <f t="shared" ref="M36:O46" ca="1" si="3">C36</f>
        <v>45941</v>
      </c>
      <c r="N36" s="12" t="str">
        <f t="shared" ca="1" si="3"/>
        <v>土</v>
      </c>
      <c r="O36" s="41">
        <f>E36</f>
        <v>0</v>
      </c>
      <c r="P36" s="14">
        <f t="shared" ref="P36:P46" si="4">F36</f>
        <v>0</v>
      </c>
      <c r="Q36" s="24"/>
      <c r="R36" s="379"/>
      <c r="S36" s="380"/>
      <c r="T36" s="23"/>
      <c r="U36" s="24"/>
    </row>
    <row r="37" spans="1:21" ht="46.5" customHeight="1" x14ac:dyDescent="0.15">
      <c r="A37">
        <v>286</v>
      </c>
      <c r="C37" s="11">
        <f ca="1">1+C36</f>
        <v>45942</v>
      </c>
      <c r="D37" s="12" t="str">
        <f t="shared" ref="D37:D45" ca="1" si="5">IF(C37="","",TEXT(C37,"AAA"))</f>
        <v>日</v>
      </c>
      <c r="E37" s="42"/>
      <c r="F37" s="23"/>
      <c r="G37" s="12"/>
      <c r="H37" s="377"/>
      <c r="I37" s="378"/>
      <c r="J37" s="14"/>
      <c r="K37" s="12"/>
      <c r="L37" s="32"/>
      <c r="M37" s="11">
        <f t="shared" ca="1" si="3"/>
        <v>45942</v>
      </c>
      <c r="N37" s="12" t="str">
        <f t="shared" ca="1" si="3"/>
        <v>日</v>
      </c>
      <c r="O37" s="41">
        <f t="shared" si="3"/>
        <v>0</v>
      </c>
      <c r="P37" s="14">
        <f t="shared" si="4"/>
        <v>0</v>
      </c>
      <c r="Q37" s="24"/>
      <c r="R37" s="379"/>
      <c r="S37" s="380"/>
      <c r="T37" s="23"/>
      <c r="U37" s="24"/>
    </row>
    <row r="38" spans="1:21" ht="46.5" customHeight="1" x14ac:dyDescent="0.15">
      <c r="A38">
        <v>287</v>
      </c>
      <c r="C38" s="11">
        <f t="shared" ref="C38:C45" ca="1" si="6">1+C37</f>
        <v>45943</v>
      </c>
      <c r="D38" s="12" t="str">
        <f t="shared" ca="1" si="5"/>
        <v>月</v>
      </c>
      <c r="E38" s="42"/>
      <c r="F38" s="23"/>
      <c r="G38" s="10"/>
      <c r="H38" s="377"/>
      <c r="I38" s="378"/>
      <c r="J38" s="14"/>
      <c r="K38" s="12"/>
      <c r="L38" s="32"/>
      <c r="M38" s="11">
        <f t="shared" ca="1" si="3"/>
        <v>45943</v>
      </c>
      <c r="N38" s="12" t="str">
        <f t="shared" ca="1" si="3"/>
        <v>月</v>
      </c>
      <c r="O38" s="41">
        <f t="shared" si="3"/>
        <v>0</v>
      </c>
      <c r="P38" s="14">
        <f t="shared" si="4"/>
        <v>0</v>
      </c>
      <c r="Q38" s="24"/>
      <c r="R38" s="379"/>
      <c r="S38" s="380"/>
      <c r="T38" s="23"/>
      <c r="U38" s="24"/>
    </row>
    <row r="39" spans="1:21" ht="46.5" customHeight="1" x14ac:dyDescent="0.15">
      <c r="A39">
        <v>288</v>
      </c>
      <c r="C39" s="11">
        <f t="shared" ca="1" si="6"/>
        <v>45944</v>
      </c>
      <c r="D39" s="12" t="str">
        <f t="shared" ca="1" si="5"/>
        <v>火</v>
      </c>
      <c r="E39" s="42"/>
      <c r="F39" s="23"/>
      <c r="G39" s="10"/>
      <c r="H39" s="377"/>
      <c r="I39" s="378"/>
      <c r="J39" s="14"/>
      <c r="K39" s="12"/>
      <c r="L39" s="32"/>
      <c r="M39" s="11">
        <f t="shared" ca="1" si="3"/>
        <v>45944</v>
      </c>
      <c r="N39" s="12" t="str">
        <f t="shared" ca="1" si="3"/>
        <v>火</v>
      </c>
      <c r="O39" s="41">
        <f t="shared" si="3"/>
        <v>0</v>
      </c>
      <c r="P39" s="14">
        <f t="shared" si="4"/>
        <v>0</v>
      </c>
      <c r="Q39" s="24"/>
      <c r="R39" s="379"/>
      <c r="S39" s="380"/>
      <c r="T39" s="23"/>
      <c r="U39" s="24"/>
    </row>
    <row r="40" spans="1:21" ht="46.5" customHeight="1" x14ac:dyDescent="0.15">
      <c r="A40">
        <v>289</v>
      </c>
      <c r="C40" s="11">
        <f t="shared" ca="1" si="6"/>
        <v>45945</v>
      </c>
      <c r="D40" s="12" t="str">
        <f t="shared" ca="1" si="5"/>
        <v>水</v>
      </c>
      <c r="E40" s="42"/>
      <c r="F40" s="23"/>
      <c r="G40" s="12"/>
      <c r="H40" s="377"/>
      <c r="I40" s="378"/>
      <c r="J40" s="14"/>
      <c r="K40" s="12"/>
      <c r="L40" s="32"/>
      <c r="M40" s="11">
        <f t="shared" ca="1" si="3"/>
        <v>45945</v>
      </c>
      <c r="N40" s="12" t="str">
        <f t="shared" ca="1" si="3"/>
        <v>水</v>
      </c>
      <c r="O40" s="41">
        <f t="shared" si="3"/>
        <v>0</v>
      </c>
      <c r="P40" s="14">
        <f t="shared" si="4"/>
        <v>0</v>
      </c>
      <c r="Q40" s="24"/>
      <c r="R40" s="379"/>
      <c r="S40" s="380"/>
      <c r="T40" s="23"/>
      <c r="U40" s="24"/>
    </row>
    <row r="41" spans="1:21" ht="46.5" customHeight="1" x14ac:dyDescent="0.15">
      <c r="A41">
        <v>290</v>
      </c>
      <c r="C41" s="11">
        <f t="shared" ca="1" si="6"/>
        <v>45946</v>
      </c>
      <c r="D41" s="12" t="str">
        <f t="shared" ca="1" si="5"/>
        <v>木</v>
      </c>
      <c r="E41" s="42"/>
      <c r="F41" s="23"/>
      <c r="G41" s="12"/>
      <c r="H41" s="377"/>
      <c r="I41" s="378"/>
      <c r="J41" s="14"/>
      <c r="K41" s="12"/>
      <c r="L41" s="32"/>
      <c r="M41" s="11">
        <f t="shared" ca="1" si="3"/>
        <v>45946</v>
      </c>
      <c r="N41" s="12" t="str">
        <f t="shared" ca="1" si="3"/>
        <v>木</v>
      </c>
      <c r="O41" s="41">
        <f t="shared" si="3"/>
        <v>0</v>
      </c>
      <c r="P41" s="14">
        <f t="shared" si="4"/>
        <v>0</v>
      </c>
      <c r="Q41" s="24"/>
      <c r="R41" s="379"/>
      <c r="S41" s="380"/>
      <c r="T41" s="23"/>
      <c r="U41" s="24"/>
    </row>
    <row r="42" spans="1:21" ht="46.5" customHeight="1" x14ac:dyDescent="0.15">
      <c r="A42">
        <v>291</v>
      </c>
      <c r="C42" s="11">
        <f t="shared" ca="1" si="6"/>
        <v>45947</v>
      </c>
      <c r="D42" s="12" t="str">
        <f t="shared" ca="1" si="5"/>
        <v>金</v>
      </c>
      <c r="E42" s="42"/>
      <c r="F42" s="23"/>
      <c r="G42" s="12"/>
      <c r="H42" s="377"/>
      <c r="I42" s="378"/>
      <c r="J42" s="14"/>
      <c r="K42" s="12"/>
      <c r="L42" s="32"/>
      <c r="M42" s="11">
        <f t="shared" ca="1" si="3"/>
        <v>45947</v>
      </c>
      <c r="N42" s="12" t="str">
        <f t="shared" ca="1" si="3"/>
        <v>金</v>
      </c>
      <c r="O42" s="41">
        <f t="shared" si="3"/>
        <v>0</v>
      </c>
      <c r="P42" s="14">
        <f t="shared" si="4"/>
        <v>0</v>
      </c>
      <c r="Q42" s="24"/>
      <c r="R42" s="379"/>
      <c r="S42" s="380"/>
      <c r="T42" s="23"/>
      <c r="U42" s="24"/>
    </row>
    <row r="43" spans="1:21" ht="46.5" customHeight="1" x14ac:dyDescent="0.15">
      <c r="A43">
        <v>292</v>
      </c>
      <c r="C43" s="11">
        <f t="shared" ca="1" si="6"/>
        <v>45948</v>
      </c>
      <c r="D43" s="12" t="str">
        <f t="shared" ca="1" si="5"/>
        <v>土</v>
      </c>
      <c r="E43" s="42"/>
      <c r="F43" s="23"/>
      <c r="G43" s="12"/>
      <c r="H43" s="377"/>
      <c r="I43" s="378"/>
      <c r="J43" s="14"/>
      <c r="K43" s="12"/>
      <c r="L43" s="32"/>
      <c r="M43" s="11">
        <f t="shared" ca="1" si="3"/>
        <v>45948</v>
      </c>
      <c r="N43" s="12" t="str">
        <f t="shared" ca="1" si="3"/>
        <v>土</v>
      </c>
      <c r="O43" s="41">
        <f t="shared" si="3"/>
        <v>0</v>
      </c>
      <c r="P43" s="14">
        <f t="shared" si="4"/>
        <v>0</v>
      </c>
      <c r="Q43" s="24"/>
      <c r="R43" s="379"/>
      <c r="S43" s="380"/>
      <c r="T43" s="23"/>
      <c r="U43" s="24"/>
    </row>
    <row r="44" spans="1:21" ht="46.5" customHeight="1" x14ac:dyDescent="0.15">
      <c r="A44">
        <v>293</v>
      </c>
      <c r="C44" s="11">
        <f t="shared" ca="1" si="6"/>
        <v>45949</v>
      </c>
      <c r="D44" s="12" t="str">
        <f t="shared" ca="1" si="5"/>
        <v>日</v>
      </c>
      <c r="E44" s="42"/>
      <c r="F44" s="23"/>
      <c r="G44" s="12"/>
      <c r="H44" s="377"/>
      <c r="I44" s="378"/>
      <c r="J44" s="14"/>
      <c r="K44" s="12"/>
      <c r="L44" s="32"/>
      <c r="M44" s="11">
        <f t="shared" ca="1" si="3"/>
        <v>45949</v>
      </c>
      <c r="N44" s="12" t="str">
        <f t="shared" ca="1" si="3"/>
        <v>日</v>
      </c>
      <c r="O44" s="41">
        <f t="shared" si="3"/>
        <v>0</v>
      </c>
      <c r="P44" s="14">
        <f t="shared" si="4"/>
        <v>0</v>
      </c>
      <c r="Q44" s="24"/>
      <c r="R44" s="379"/>
      <c r="S44" s="380"/>
      <c r="T44" s="23"/>
      <c r="U44" s="24"/>
    </row>
    <row r="45" spans="1:21" ht="46.5" customHeight="1" x14ac:dyDescent="0.15">
      <c r="A45">
        <v>294</v>
      </c>
      <c r="C45" s="11">
        <f t="shared" ca="1" si="6"/>
        <v>45950</v>
      </c>
      <c r="D45" s="12" t="str">
        <f t="shared" ca="1" si="5"/>
        <v>月</v>
      </c>
      <c r="E45" s="42"/>
      <c r="F45" s="23"/>
      <c r="G45" s="12"/>
      <c r="H45" s="377"/>
      <c r="I45" s="378"/>
      <c r="J45" s="14"/>
      <c r="K45" s="12"/>
      <c r="L45" s="32"/>
      <c r="M45" s="11">
        <f t="shared" ca="1" si="3"/>
        <v>45950</v>
      </c>
      <c r="N45" s="12" t="str">
        <f t="shared" ca="1" si="3"/>
        <v>月</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295</v>
      </c>
      <c r="C56" s="11">
        <f ca="1">1+C45</f>
        <v>45951</v>
      </c>
      <c r="D56" s="12" t="str">
        <f t="shared" ref="D56:D66" ca="1" si="7">IF(C56="","",TEXT(C56,"AAA"))</f>
        <v>火</v>
      </c>
      <c r="E56" s="42"/>
      <c r="F56" s="23"/>
      <c r="G56" s="12"/>
      <c r="H56" s="377"/>
      <c r="I56" s="378"/>
      <c r="J56" s="14"/>
      <c r="K56" s="12"/>
      <c r="L56" s="32"/>
      <c r="M56" s="11">
        <f t="shared" ref="M56:O66" ca="1" si="8">C56</f>
        <v>45951</v>
      </c>
      <c r="N56" s="12" t="str">
        <f t="shared" ca="1" si="8"/>
        <v>火</v>
      </c>
      <c r="O56" s="41">
        <f>E56</f>
        <v>0</v>
      </c>
      <c r="P56" s="14">
        <f t="shared" ref="P56:P66" si="9">F56</f>
        <v>0</v>
      </c>
      <c r="Q56" s="24"/>
      <c r="R56" s="379"/>
      <c r="S56" s="380"/>
      <c r="T56" s="23"/>
      <c r="U56" s="24"/>
    </row>
    <row r="57" spans="1:21" ht="46.5" customHeight="1" x14ac:dyDescent="0.15">
      <c r="A57">
        <v>296</v>
      </c>
      <c r="C57" s="11">
        <f ca="1">1+C56</f>
        <v>45952</v>
      </c>
      <c r="D57" s="12" t="str">
        <f t="shared" ca="1" si="7"/>
        <v>水</v>
      </c>
      <c r="E57" s="42"/>
      <c r="F57" s="23"/>
      <c r="G57" s="12"/>
      <c r="H57" s="377"/>
      <c r="I57" s="378"/>
      <c r="J57" s="14"/>
      <c r="K57" s="12"/>
      <c r="L57" s="32"/>
      <c r="M57" s="11">
        <f t="shared" ca="1" si="8"/>
        <v>45952</v>
      </c>
      <c r="N57" s="12" t="str">
        <f t="shared" ca="1" si="8"/>
        <v>水</v>
      </c>
      <c r="O57" s="41">
        <f t="shared" si="8"/>
        <v>0</v>
      </c>
      <c r="P57" s="14">
        <f t="shared" si="9"/>
        <v>0</v>
      </c>
      <c r="Q57" s="24"/>
      <c r="R57" s="379"/>
      <c r="S57" s="380"/>
      <c r="T57" s="23"/>
      <c r="U57" s="24"/>
    </row>
    <row r="58" spans="1:21" ht="46.5" customHeight="1" x14ac:dyDescent="0.15">
      <c r="A58">
        <v>297</v>
      </c>
      <c r="C58" s="11">
        <f t="shared" ref="C58:C65" ca="1" si="10">1+C57</f>
        <v>45953</v>
      </c>
      <c r="D58" s="12" t="str">
        <f t="shared" ca="1" si="7"/>
        <v>木</v>
      </c>
      <c r="E58" s="42"/>
      <c r="F58" s="23"/>
      <c r="G58" s="10"/>
      <c r="H58" s="377"/>
      <c r="I58" s="378"/>
      <c r="J58" s="14"/>
      <c r="K58" s="12"/>
      <c r="L58" s="32"/>
      <c r="M58" s="11">
        <f t="shared" ca="1" si="8"/>
        <v>45953</v>
      </c>
      <c r="N58" s="12" t="str">
        <f t="shared" ca="1" si="8"/>
        <v>木</v>
      </c>
      <c r="O58" s="41">
        <f t="shared" si="8"/>
        <v>0</v>
      </c>
      <c r="P58" s="14">
        <f t="shared" si="9"/>
        <v>0</v>
      </c>
      <c r="Q58" s="24"/>
      <c r="R58" s="379"/>
      <c r="S58" s="380"/>
      <c r="T58" s="23"/>
      <c r="U58" s="24"/>
    </row>
    <row r="59" spans="1:21" ht="46.5" customHeight="1" x14ac:dyDescent="0.15">
      <c r="A59">
        <v>298</v>
      </c>
      <c r="C59" s="11">
        <f t="shared" ca="1" si="10"/>
        <v>45954</v>
      </c>
      <c r="D59" s="12" t="str">
        <f t="shared" ca="1" si="7"/>
        <v>金</v>
      </c>
      <c r="E59" s="42"/>
      <c r="F59" s="23"/>
      <c r="G59" s="10"/>
      <c r="H59" s="377"/>
      <c r="I59" s="378"/>
      <c r="J59" s="14"/>
      <c r="K59" s="12"/>
      <c r="L59" s="32"/>
      <c r="M59" s="11">
        <f t="shared" ca="1" si="8"/>
        <v>45954</v>
      </c>
      <c r="N59" s="12" t="str">
        <f t="shared" ca="1" si="8"/>
        <v>金</v>
      </c>
      <c r="O59" s="41">
        <f t="shared" si="8"/>
        <v>0</v>
      </c>
      <c r="P59" s="14">
        <f t="shared" si="9"/>
        <v>0</v>
      </c>
      <c r="Q59" s="24"/>
      <c r="R59" s="379"/>
      <c r="S59" s="380"/>
      <c r="T59" s="23"/>
      <c r="U59" s="24"/>
    </row>
    <row r="60" spans="1:21" ht="46.5" customHeight="1" x14ac:dyDescent="0.15">
      <c r="A60">
        <v>299</v>
      </c>
      <c r="C60" s="11">
        <f t="shared" ca="1" si="10"/>
        <v>45955</v>
      </c>
      <c r="D60" s="12" t="str">
        <f t="shared" ca="1" si="7"/>
        <v>土</v>
      </c>
      <c r="E60" s="42"/>
      <c r="F60" s="23"/>
      <c r="G60" s="12"/>
      <c r="H60" s="377"/>
      <c r="I60" s="378"/>
      <c r="J60" s="14"/>
      <c r="K60" s="12"/>
      <c r="L60" s="32"/>
      <c r="M60" s="11">
        <f t="shared" ca="1" si="8"/>
        <v>45955</v>
      </c>
      <c r="N60" s="12" t="str">
        <f t="shared" ca="1" si="8"/>
        <v>土</v>
      </c>
      <c r="O60" s="41">
        <f t="shared" si="8"/>
        <v>0</v>
      </c>
      <c r="P60" s="14">
        <f t="shared" si="9"/>
        <v>0</v>
      </c>
      <c r="Q60" s="24"/>
      <c r="R60" s="379"/>
      <c r="S60" s="380"/>
      <c r="T60" s="23"/>
      <c r="U60" s="24"/>
    </row>
    <row r="61" spans="1:21" ht="46.5" customHeight="1" x14ac:dyDescent="0.15">
      <c r="A61">
        <v>300</v>
      </c>
      <c r="C61" s="11">
        <f t="shared" ca="1" si="10"/>
        <v>45956</v>
      </c>
      <c r="D61" s="12" t="str">
        <f t="shared" ca="1" si="7"/>
        <v>日</v>
      </c>
      <c r="E61" s="42"/>
      <c r="F61" s="23"/>
      <c r="G61" s="12"/>
      <c r="H61" s="377"/>
      <c r="I61" s="378"/>
      <c r="J61" s="14"/>
      <c r="K61" s="12"/>
      <c r="L61" s="32"/>
      <c r="M61" s="11">
        <f t="shared" ca="1" si="8"/>
        <v>45956</v>
      </c>
      <c r="N61" s="12" t="str">
        <f t="shared" ca="1" si="8"/>
        <v>日</v>
      </c>
      <c r="O61" s="41">
        <f t="shared" si="8"/>
        <v>0</v>
      </c>
      <c r="P61" s="14">
        <f t="shared" si="9"/>
        <v>0</v>
      </c>
      <c r="Q61" s="24"/>
      <c r="R61" s="379"/>
      <c r="S61" s="380"/>
      <c r="T61" s="23"/>
      <c r="U61" s="24"/>
    </row>
    <row r="62" spans="1:21" ht="46.5" customHeight="1" x14ac:dyDescent="0.15">
      <c r="A62">
        <v>301</v>
      </c>
      <c r="C62" s="11">
        <f t="shared" ca="1" si="10"/>
        <v>45957</v>
      </c>
      <c r="D62" s="12" t="str">
        <f t="shared" ca="1" si="7"/>
        <v>月</v>
      </c>
      <c r="E62" s="42"/>
      <c r="F62" s="23"/>
      <c r="G62" s="12"/>
      <c r="H62" s="377"/>
      <c r="I62" s="378"/>
      <c r="J62" s="14"/>
      <c r="K62" s="12"/>
      <c r="L62" s="32"/>
      <c r="M62" s="11">
        <f t="shared" ca="1" si="8"/>
        <v>45957</v>
      </c>
      <c r="N62" s="12" t="str">
        <f t="shared" ca="1" si="8"/>
        <v>月</v>
      </c>
      <c r="O62" s="41">
        <f t="shared" si="8"/>
        <v>0</v>
      </c>
      <c r="P62" s="14">
        <f t="shared" si="9"/>
        <v>0</v>
      </c>
      <c r="Q62" s="24"/>
      <c r="R62" s="379"/>
      <c r="S62" s="380"/>
      <c r="T62" s="23"/>
      <c r="U62" s="24"/>
    </row>
    <row r="63" spans="1:21" ht="46.5" customHeight="1" x14ac:dyDescent="0.15">
      <c r="A63">
        <v>302</v>
      </c>
      <c r="C63" s="11">
        <f t="shared" ca="1" si="10"/>
        <v>45958</v>
      </c>
      <c r="D63" s="12" t="str">
        <f t="shared" ca="1" si="7"/>
        <v>火</v>
      </c>
      <c r="E63" s="42"/>
      <c r="F63" s="23"/>
      <c r="G63" s="12"/>
      <c r="H63" s="377"/>
      <c r="I63" s="378"/>
      <c r="J63" s="14"/>
      <c r="K63" s="12"/>
      <c r="L63" s="32"/>
      <c r="M63" s="11">
        <f t="shared" ca="1" si="8"/>
        <v>45958</v>
      </c>
      <c r="N63" s="12" t="str">
        <f t="shared" ca="1" si="8"/>
        <v>火</v>
      </c>
      <c r="O63" s="41">
        <f t="shared" si="8"/>
        <v>0</v>
      </c>
      <c r="P63" s="14">
        <f t="shared" si="9"/>
        <v>0</v>
      </c>
      <c r="Q63" s="24"/>
      <c r="R63" s="379"/>
      <c r="S63" s="380"/>
      <c r="T63" s="23"/>
      <c r="U63" s="24"/>
    </row>
    <row r="64" spans="1:21" ht="46.5" customHeight="1" x14ac:dyDescent="0.15">
      <c r="A64">
        <v>303</v>
      </c>
      <c r="C64" s="11">
        <f t="shared" ca="1" si="10"/>
        <v>45959</v>
      </c>
      <c r="D64" s="12" t="str">
        <f t="shared" ca="1" si="7"/>
        <v>水</v>
      </c>
      <c r="E64" s="42"/>
      <c r="F64" s="23"/>
      <c r="G64" s="12"/>
      <c r="H64" s="377"/>
      <c r="I64" s="378"/>
      <c r="J64" s="14"/>
      <c r="K64" s="12"/>
      <c r="L64" s="32"/>
      <c r="M64" s="11">
        <f t="shared" ca="1" si="8"/>
        <v>45959</v>
      </c>
      <c r="N64" s="12" t="str">
        <f t="shared" ca="1" si="8"/>
        <v>水</v>
      </c>
      <c r="O64" s="41">
        <f t="shared" si="8"/>
        <v>0</v>
      </c>
      <c r="P64" s="14">
        <f t="shared" si="9"/>
        <v>0</v>
      </c>
      <c r="Q64" s="24"/>
      <c r="R64" s="379"/>
      <c r="S64" s="380"/>
      <c r="T64" s="23"/>
      <c r="U64" s="24"/>
    </row>
    <row r="65" spans="1:21" ht="46.5" customHeight="1" x14ac:dyDescent="0.15">
      <c r="A65">
        <v>304</v>
      </c>
      <c r="C65" s="11">
        <f t="shared" ca="1" si="10"/>
        <v>45960</v>
      </c>
      <c r="D65" s="12" t="str">
        <f t="shared" ca="1" si="7"/>
        <v>木</v>
      </c>
      <c r="E65" s="42"/>
      <c r="F65" s="23"/>
      <c r="G65" s="12"/>
      <c r="H65" s="377"/>
      <c r="I65" s="378"/>
      <c r="J65" s="14"/>
      <c r="K65" s="12"/>
      <c r="L65" s="32"/>
      <c r="M65" s="11">
        <f t="shared" ca="1" si="8"/>
        <v>45960</v>
      </c>
      <c r="N65" s="12" t="str">
        <f t="shared" ca="1" si="8"/>
        <v>木</v>
      </c>
      <c r="O65" s="41">
        <f t="shared" si="8"/>
        <v>0</v>
      </c>
      <c r="P65" s="14">
        <f t="shared" si="9"/>
        <v>0</v>
      </c>
      <c r="Q65" s="24"/>
      <c r="R65" s="379"/>
      <c r="S65" s="380"/>
      <c r="T65" s="23"/>
      <c r="U65" s="24"/>
    </row>
    <row r="66" spans="1:21" ht="46.5" customHeight="1" x14ac:dyDescent="0.15">
      <c r="A66">
        <v>305</v>
      </c>
      <c r="C66" s="11">
        <f ca="1">1+C65</f>
        <v>45961</v>
      </c>
      <c r="D66" s="12" t="str">
        <f t="shared" ca="1" si="7"/>
        <v>金</v>
      </c>
      <c r="E66" s="42"/>
      <c r="F66" s="23"/>
      <c r="G66" s="12"/>
      <c r="H66" s="377"/>
      <c r="I66" s="378"/>
      <c r="J66" s="14"/>
      <c r="K66" s="12"/>
      <c r="L66" s="32"/>
      <c r="M66" s="11">
        <f t="shared" ca="1" si="8"/>
        <v>45961</v>
      </c>
      <c r="N66" s="12" t="str">
        <f t="shared" ca="1" si="8"/>
        <v>金</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306</v>
      </c>
      <c r="C16" s="11">
        <f ca="1">VLOOKUP(ｶﾚﾝﾀﾞｰ!$QT$1,ｶﾚﾝﾀﾞｰ!$QS$5:$AGJ$45,11,FALSE)</f>
        <v>45962</v>
      </c>
      <c r="D16" s="12" t="str">
        <f ca="1">IF(C16="","",TEXT(C16,"AAA"))</f>
        <v>土</v>
      </c>
      <c r="E16" s="42"/>
      <c r="F16" s="23"/>
      <c r="G16" s="12"/>
      <c r="H16" s="377"/>
      <c r="I16" s="378"/>
      <c r="J16" s="14"/>
      <c r="K16" s="12"/>
      <c r="L16" s="32"/>
      <c r="M16" s="11">
        <f ca="1">C16</f>
        <v>45962</v>
      </c>
      <c r="N16" s="12" t="str">
        <f ca="1">D16</f>
        <v>土</v>
      </c>
      <c r="O16" s="41">
        <f>E16</f>
        <v>0</v>
      </c>
      <c r="P16" s="14">
        <f>F16</f>
        <v>0</v>
      </c>
      <c r="Q16" s="24"/>
      <c r="R16" s="379"/>
      <c r="S16" s="380"/>
      <c r="T16" s="23"/>
      <c r="U16" s="24"/>
    </row>
    <row r="17" spans="1:21" ht="46.5" customHeight="1" x14ac:dyDescent="0.15">
      <c r="A17">
        <v>307</v>
      </c>
      <c r="C17" s="11">
        <f ca="1">1+C16</f>
        <v>45963</v>
      </c>
      <c r="D17" s="12" t="str">
        <f t="shared" ref="D17:D25" ca="1" si="0">IF(C17="","",TEXT(C17,"AAA"))</f>
        <v>日</v>
      </c>
      <c r="E17" s="42"/>
      <c r="F17" s="23"/>
      <c r="G17" s="12"/>
      <c r="H17" s="377"/>
      <c r="I17" s="378"/>
      <c r="J17" s="14"/>
      <c r="K17" s="12"/>
      <c r="L17" s="32"/>
      <c r="M17" s="11">
        <f t="shared" ref="M17:P26" ca="1" si="1">C17</f>
        <v>45963</v>
      </c>
      <c r="N17" s="12" t="str">
        <f t="shared" ca="1" si="1"/>
        <v>日</v>
      </c>
      <c r="O17" s="41">
        <f t="shared" si="1"/>
        <v>0</v>
      </c>
      <c r="P17" s="14">
        <f t="shared" si="1"/>
        <v>0</v>
      </c>
      <c r="Q17" s="24"/>
      <c r="R17" s="379"/>
      <c r="S17" s="380"/>
      <c r="T17" s="23"/>
      <c r="U17" s="24"/>
    </row>
    <row r="18" spans="1:21" ht="46.5" customHeight="1" x14ac:dyDescent="0.15">
      <c r="A18">
        <v>308</v>
      </c>
      <c r="C18" s="11">
        <f t="shared" ref="C18:C24" ca="1" si="2">1+C17</f>
        <v>45964</v>
      </c>
      <c r="D18" s="12" t="str">
        <f t="shared" ca="1" si="0"/>
        <v>月</v>
      </c>
      <c r="E18" s="42"/>
      <c r="F18" s="23"/>
      <c r="G18" s="10"/>
      <c r="H18" s="377"/>
      <c r="I18" s="378"/>
      <c r="J18" s="14"/>
      <c r="K18" s="12"/>
      <c r="L18" s="32"/>
      <c r="M18" s="11">
        <f t="shared" ca="1" si="1"/>
        <v>45964</v>
      </c>
      <c r="N18" s="12" t="str">
        <f t="shared" ca="1" si="1"/>
        <v>月</v>
      </c>
      <c r="O18" s="41">
        <f t="shared" si="1"/>
        <v>0</v>
      </c>
      <c r="P18" s="14">
        <f t="shared" si="1"/>
        <v>0</v>
      </c>
      <c r="Q18" s="24"/>
      <c r="R18" s="379"/>
      <c r="S18" s="380"/>
      <c r="T18" s="23"/>
      <c r="U18" s="24"/>
    </row>
    <row r="19" spans="1:21" ht="46.5" customHeight="1" x14ac:dyDescent="0.15">
      <c r="A19">
        <v>309</v>
      </c>
      <c r="C19" s="11">
        <f t="shared" ca="1" si="2"/>
        <v>45965</v>
      </c>
      <c r="D19" s="12" t="str">
        <f t="shared" ca="1" si="0"/>
        <v>火</v>
      </c>
      <c r="E19" s="42"/>
      <c r="F19" s="23"/>
      <c r="G19" s="10"/>
      <c r="H19" s="377"/>
      <c r="I19" s="378"/>
      <c r="J19" s="14"/>
      <c r="K19" s="12"/>
      <c r="L19" s="32"/>
      <c r="M19" s="11">
        <f t="shared" ca="1" si="1"/>
        <v>45965</v>
      </c>
      <c r="N19" s="12" t="str">
        <f t="shared" ca="1" si="1"/>
        <v>火</v>
      </c>
      <c r="O19" s="41">
        <f t="shared" si="1"/>
        <v>0</v>
      </c>
      <c r="P19" s="14">
        <f t="shared" si="1"/>
        <v>0</v>
      </c>
      <c r="Q19" s="24"/>
      <c r="R19" s="379"/>
      <c r="S19" s="380"/>
      <c r="T19" s="23"/>
      <c r="U19" s="24"/>
    </row>
    <row r="20" spans="1:21" ht="46.5" customHeight="1" x14ac:dyDescent="0.15">
      <c r="A20">
        <v>310</v>
      </c>
      <c r="C20" s="11">
        <f t="shared" ca="1" si="2"/>
        <v>45966</v>
      </c>
      <c r="D20" s="12" t="str">
        <f t="shared" ca="1" si="0"/>
        <v>水</v>
      </c>
      <c r="E20" s="42"/>
      <c r="F20" s="23"/>
      <c r="G20" s="12"/>
      <c r="H20" s="377"/>
      <c r="I20" s="378"/>
      <c r="J20" s="14"/>
      <c r="K20" s="12"/>
      <c r="L20" s="32"/>
      <c r="M20" s="11">
        <f t="shared" ca="1" si="1"/>
        <v>45966</v>
      </c>
      <c r="N20" s="12" t="str">
        <f t="shared" ca="1" si="1"/>
        <v>水</v>
      </c>
      <c r="O20" s="41">
        <f t="shared" si="1"/>
        <v>0</v>
      </c>
      <c r="P20" s="14">
        <f t="shared" si="1"/>
        <v>0</v>
      </c>
      <c r="Q20" s="24"/>
      <c r="R20" s="379"/>
      <c r="S20" s="380"/>
      <c r="T20" s="23"/>
      <c r="U20" s="24"/>
    </row>
    <row r="21" spans="1:21" ht="46.5" customHeight="1" x14ac:dyDescent="0.15">
      <c r="A21">
        <v>311</v>
      </c>
      <c r="C21" s="11">
        <f t="shared" ca="1" si="2"/>
        <v>45967</v>
      </c>
      <c r="D21" s="12" t="str">
        <f t="shared" ca="1" si="0"/>
        <v>木</v>
      </c>
      <c r="E21" s="42"/>
      <c r="F21" s="23"/>
      <c r="G21" s="12"/>
      <c r="H21" s="377"/>
      <c r="I21" s="378"/>
      <c r="J21" s="14"/>
      <c r="K21" s="12"/>
      <c r="L21" s="32"/>
      <c r="M21" s="11">
        <f t="shared" ca="1" si="1"/>
        <v>45967</v>
      </c>
      <c r="N21" s="12" t="str">
        <f t="shared" ca="1" si="1"/>
        <v>木</v>
      </c>
      <c r="O21" s="41">
        <f t="shared" si="1"/>
        <v>0</v>
      </c>
      <c r="P21" s="14">
        <f t="shared" si="1"/>
        <v>0</v>
      </c>
      <c r="Q21" s="24"/>
      <c r="R21" s="379"/>
      <c r="S21" s="380"/>
      <c r="T21" s="23"/>
      <c r="U21" s="24"/>
    </row>
    <row r="22" spans="1:21" ht="46.5" customHeight="1" x14ac:dyDescent="0.15">
      <c r="A22">
        <v>312</v>
      </c>
      <c r="C22" s="11">
        <f t="shared" ca="1" si="2"/>
        <v>45968</v>
      </c>
      <c r="D22" s="12" t="str">
        <f t="shared" ca="1" si="0"/>
        <v>金</v>
      </c>
      <c r="E22" s="42"/>
      <c r="F22" s="23"/>
      <c r="G22" s="12"/>
      <c r="H22" s="377"/>
      <c r="I22" s="378"/>
      <c r="J22" s="14"/>
      <c r="K22" s="12"/>
      <c r="L22" s="32"/>
      <c r="M22" s="11">
        <f t="shared" ca="1" si="1"/>
        <v>45968</v>
      </c>
      <c r="N22" s="12" t="str">
        <f t="shared" ca="1" si="1"/>
        <v>金</v>
      </c>
      <c r="O22" s="41">
        <f t="shared" si="1"/>
        <v>0</v>
      </c>
      <c r="P22" s="14">
        <f t="shared" si="1"/>
        <v>0</v>
      </c>
      <c r="Q22" s="24"/>
      <c r="R22" s="379"/>
      <c r="S22" s="380"/>
      <c r="T22" s="23"/>
      <c r="U22" s="24"/>
    </row>
    <row r="23" spans="1:21" ht="46.5" customHeight="1" x14ac:dyDescent="0.15">
      <c r="A23">
        <v>313</v>
      </c>
      <c r="C23" s="11">
        <f t="shared" ca="1" si="2"/>
        <v>45969</v>
      </c>
      <c r="D23" s="12" t="str">
        <f t="shared" ca="1" si="0"/>
        <v>土</v>
      </c>
      <c r="E23" s="42"/>
      <c r="F23" s="23"/>
      <c r="G23" s="12"/>
      <c r="H23" s="377"/>
      <c r="I23" s="378"/>
      <c r="J23" s="14"/>
      <c r="K23" s="12"/>
      <c r="L23" s="32"/>
      <c r="M23" s="11">
        <f t="shared" ca="1" si="1"/>
        <v>45969</v>
      </c>
      <c r="N23" s="12" t="str">
        <f t="shared" ca="1" si="1"/>
        <v>土</v>
      </c>
      <c r="O23" s="41">
        <f t="shared" si="1"/>
        <v>0</v>
      </c>
      <c r="P23" s="14">
        <f t="shared" si="1"/>
        <v>0</v>
      </c>
      <c r="Q23" s="24"/>
      <c r="R23" s="379"/>
      <c r="S23" s="380"/>
      <c r="T23" s="23"/>
      <c r="U23" s="24"/>
    </row>
    <row r="24" spans="1:21" ht="46.5" customHeight="1" x14ac:dyDescent="0.15">
      <c r="A24">
        <v>314</v>
      </c>
      <c r="C24" s="11">
        <f t="shared" ca="1" si="2"/>
        <v>45970</v>
      </c>
      <c r="D24" s="12" t="str">
        <f t="shared" ca="1" si="0"/>
        <v>日</v>
      </c>
      <c r="E24" s="42"/>
      <c r="F24" s="23"/>
      <c r="G24" s="12"/>
      <c r="H24" s="377"/>
      <c r="I24" s="378"/>
      <c r="J24" s="14"/>
      <c r="K24" s="12"/>
      <c r="L24" s="32"/>
      <c r="M24" s="11">
        <f t="shared" ca="1" si="1"/>
        <v>45970</v>
      </c>
      <c r="N24" s="12" t="str">
        <f t="shared" ca="1" si="1"/>
        <v>日</v>
      </c>
      <c r="O24" s="41">
        <f t="shared" si="1"/>
        <v>0</v>
      </c>
      <c r="P24" s="14">
        <f t="shared" si="1"/>
        <v>0</v>
      </c>
      <c r="Q24" s="24"/>
      <c r="R24" s="379"/>
      <c r="S24" s="380"/>
      <c r="T24" s="23"/>
      <c r="U24" s="24"/>
    </row>
    <row r="25" spans="1:21" ht="46.5" customHeight="1" x14ac:dyDescent="0.15">
      <c r="A25">
        <v>315</v>
      </c>
      <c r="C25" s="11">
        <f ca="1">1+C24</f>
        <v>45971</v>
      </c>
      <c r="D25" s="12" t="str">
        <f t="shared" ca="1" si="0"/>
        <v>月</v>
      </c>
      <c r="E25" s="42"/>
      <c r="F25" s="23"/>
      <c r="G25" s="12"/>
      <c r="H25" s="377"/>
      <c r="I25" s="378"/>
      <c r="J25" s="14"/>
      <c r="K25" s="12"/>
      <c r="L25" s="32"/>
      <c r="M25" s="11">
        <f t="shared" ca="1" si="1"/>
        <v>45971</v>
      </c>
      <c r="N25" s="12" t="str">
        <f t="shared" ca="1" si="1"/>
        <v>月</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316</v>
      </c>
      <c r="C36" s="11">
        <f ca="1">1+C25</f>
        <v>45972</v>
      </c>
      <c r="D36" s="12" t="str">
        <f ca="1">IF(C36="","",TEXT(C36,"AAA"))</f>
        <v>火</v>
      </c>
      <c r="E36" s="42"/>
      <c r="F36" s="23"/>
      <c r="G36" s="12"/>
      <c r="H36" s="377"/>
      <c r="I36" s="378"/>
      <c r="J36" s="14"/>
      <c r="K36" s="12"/>
      <c r="L36" s="32"/>
      <c r="M36" s="11">
        <f t="shared" ref="M36:O46" ca="1" si="3">C36</f>
        <v>45972</v>
      </c>
      <c r="N36" s="12" t="str">
        <f t="shared" ca="1" si="3"/>
        <v>火</v>
      </c>
      <c r="O36" s="41">
        <f>E36</f>
        <v>0</v>
      </c>
      <c r="P36" s="14">
        <f t="shared" ref="P36:P46" si="4">F36</f>
        <v>0</v>
      </c>
      <c r="Q36" s="24"/>
      <c r="R36" s="379"/>
      <c r="S36" s="380"/>
      <c r="T36" s="23"/>
      <c r="U36" s="24"/>
    </row>
    <row r="37" spans="1:21" ht="46.5" customHeight="1" x14ac:dyDescent="0.15">
      <c r="A37">
        <v>317</v>
      </c>
      <c r="C37" s="11">
        <f ca="1">1+C36</f>
        <v>45973</v>
      </c>
      <c r="D37" s="12" t="str">
        <f t="shared" ref="D37:D45" ca="1" si="5">IF(C37="","",TEXT(C37,"AAA"))</f>
        <v>水</v>
      </c>
      <c r="E37" s="42"/>
      <c r="F37" s="23"/>
      <c r="G37" s="12"/>
      <c r="H37" s="377"/>
      <c r="I37" s="378"/>
      <c r="J37" s="14"/>
      <c r="K37" s="12"/>
      <c r="L37" s="32"/>
      <c r="M37" s="11">
        <f t="shared" ca="1" si="3"/>
        <v>45973</v>
      </c>
      <c r="N37" s="12" t="str">
        <f t="shared" ca="1" si="3"/>
        <v>水</v>
      </c>
      <c r="O37" s="41">
        <f t="shared" si="3"/>
        <v>0</v>
      </c>
      <c r="P37" s="14">
        <f t="shared" si="4"/>
        <v>0</v>
      </c>
      <c r="Q37" s="24"/>
      <c r="R37" s="379"/>
      <c r="S37" s="380"/>
      <c r="T37" s="23"/>
      <c r="U37" s="24"/>
    </row>
    <row r="38" spans="1:21" ht="46.5" customHeight="1" x14ac:dyDescent="0.15">
      <c r="A38">
        <v>318</v>
      </c>
      <c r="C38" s="11">
        <f t="shared" ref="C38:C45" ca="1" si="6">1+C37</f>
        <v>45974</v>
      </c>
      <c r="D38" s="12" t="str">
        <f t="shared" ca="1" si="5"/>
        <v>木</v>
      </c>
      <c r="E38" s="42"/>
      <c r="F38" s="23"/>
      <c r="G38" s="10"/>
      <c r="H38" s="377"/>
      <c r="I38" s="378"/>
      <c r="J38" s="14"/>
      <c r="K38" s="12"/>
      <c r="L38" s="32"/>
      <c r="M38" s="11">
        <f t="shared" ca="1" si="3"/>
        <v>45974</v>
      </c>
      <c r="N38" s="12" t="str">
        <f t="shared" ca="1" si="3"/>
        <v>木</v>
      </c>
      <c r="O38" s="41">
        <f t="shared" si="3"/>
        <v>0</v>
      </c>
      <c r="P38" s="14">
        <f t="shared" si="4"/>
        <v>0</v>
      </c>
      <c r="Q38" s="24"/>
      <c r="R38" s="379"/>
      <c r="S38" s="380"/>
      <c r="T38" s="23"/>
      <c r="U38" s="24"/>
    </row>
    <row r="39" spans="1:21" ht="46.5" customHeight="1" x14ac:dyDescent="0.15">
      <c r="A39">
        <v>319</v>
      </c>
      <c r="C39" s="11">
        <f t="shared" ca="1" si="6"/>
        <v>45975</v>
      </c>
      <c r="D39" s="12" t="str">
        <f t="shared" ca="1" si="5"/>
        <v>金</v>
      </c>
      <c r="E39" s="42"/>
      <c r="F39" s="23"/>
      <c r="G39" s="10"/>
      <c r="H39" s="377"/>
      <c r="I39" s="378"/>
      <c r="J39" s="14"/>
      <c r="K39" s="12"/>
      <c r="L39" s="32"/>
      <c r="M39" s="11">
        <f t="shared" ca="1" si="3"/>
        <v>45975</v>
      </c>
      <c r="N39" s="12" t="str">
        <f t="shared" ca="1" si="3"/>
        <v>金</v>
      </c>
      <c r="O39" s="41">
        <f t="shared" si="3"/>
        <v>0</v>
      </c>
      <c r="P39" s="14">
        <f t="shared" si="4"/>
        <v>0</v>
      </c>
      <c r="Q39" s="24"/>
      <c r="R39" s="379"/>
      <c r="S39" s="380"/>
      <c r="T39" s="23"/>
      <c r="U39" s="24"/>
    </row>
    <row r="40" spans="1:21" ht="46.5" customHeight="1" x14ac:dyDescent="0.15">
      <c r="A40">
        <v>320</v>
      </c>
      <c r="C40" s="11">
        <f t="shared" ca="1" si="6"/>
        <v>45976</v>
      </c>
      <c r="D40" s="12" t="str">
        <f t="shared" ca="1" si="5"/>
        <v>土</v>
      </c>
      <c r="E40" s="42"/>
      <c r="F40" s="23"/>
      <c r="G40" s="12"/>
      <c r="H40" s="377"/>
      <c r="I40" s="378"/>
      <c r="J40" s="14"/>
      <c r="K40" s="12"/>
      <c r="L40" s="32"/>
      <c r="M40" s="11">
        <f t="shared" ca="1" si="3"/>
        <v>45976</v>
      </c>
      <c r="N40" s="12" t="str">
        <f t="shared" ca="1" si="3"/>
        <v>土</v>
      </c>
      <c r="O40" s="41">
        <f t="shared" si="3"/>
        <v>0</v>
      </c>
      <c r="P40" s="14">
        <f t="shared" si="4"/>
        <v>0</v>
      </c>
      <c r="Q40" s="24"/>
      <c r="R40" s="379"/>
      <c r="S40" s="380"/>
      <c r="T40" s="23"/>
      <c r="U40" s="24"/>
    </row>
    <row r="41" spans="1:21" ht="46.5" customHeight="1" x14ac:dyDescent="0.15">
      <c r="A41">
        <v>321</v>
      </c>
      <c r="C41" s="11">
        <f t="shared" ca="1" si="6"/>
        <v>45977</v>
      </c>
      <c r="D41" s="12" t="str">
        <f t="shared" ca="1" si="5"/>
        <v>日</v>
      </c>
      <c r="E41" s="42"/>
      <c r="F41" s="23"/>
      <c r="G41" s="12"/>
      <c r="H41" s="377"/>
      <c r="I41" s="378"/>
      <c r="J41" s="14"/>
      <c r="K41" s="12"/>
      <c r="L41" s="32"/>
      <c r="M41" s="11">
        <f t="shared" ca="1" si="3"/>
        <v>45977</v>
      </c>
      <c r="N41" s="12" t="str">
        <f t="shared" ca="1" si="3"/>
        <v>日</v>
      </c>
      <c r="O41" s="41">
        <f t="shared" si="3"/>
        <v>0</v>
      </c>
      <c r="P41" s="14">
        <f t="shared" si="4"/>
        <v>0</v>
      </c>
      <c r="Q41" s="24"/>
      <c r="R41" s="379"/>
      <c r="S41" s="380"/>
      <c r="T41" s="23"/>
      <c r="U41" s="24"/>
    </row>
    <row r="42" spans="1:21" ht="46.5" customHeight="1" x14ac:dyDescent="0.15">
      <c r="A42">
        <v>322</v>
      </c>
      <c r="C42" s="11">
        <f t="shared" ca="1" si="6"/>
        <v>45978</v>
      </c>
      <c r="D42" s="12" t="str">
        <f t="shared" ca="1" si="5"/>
        <v>月</v>
      </c>
      <c r="E42" s="42"/>
      <c r="F42" s="23"/>
      <c r="G42" s="12"/>
      <c r="H42" s="377"/>
      <c r="I42" s="378"/>
      <c r="J42" s="14"/>
      <c r="K42" s="12"/>
      <c r="L42" s="32"/>
      <c r="M42" s="11">
        <f t="shared" ca="1" si="3"/>
        <v>45978</v>
      </c>
      <c r="N42" s="12" t="str">
        <f t="shared" ca="1" si="3"/>
        <v>月</v>
      </c>
      <c r="O42" s="41">
        <f t="shared" si="3"/>
        <v>0</v>
      </c>
      <c r="P42" s="14">
        <f t="shared" si="4"/>
        <v>0</v>
      </c>
      <c r="Q42" s="24"/>
      <c r="R42" s="379"/>
      <c r="S42" s="380"/>
      <c r="T42" s="23"/>
      <c r="U42" s="24"/>
    </row>
    <row r="43" spans="1:21" ht="46.5" customHeight="1" x14ac:dyDescent="0.15">
      <c r="A43">
        <v>323</v>
      </c>
      <c r="C43" s="11">
        <f t="shared" ca="1" si="6"/>
        <v>45979</v>
      </c>
      <c r="D43" s="12" t="str">
        <f t="shared" ca="1" si="5"/>
        <v>火</v>
      </c>
      <c r="E43" s="42"/>
      <c r="F43" s="23"/>
      <c r="G43" s="12"/>
      <c r="H43" s="377"/>
      <c r="I43" s="378"/>
      <c r="J43" s="14"/>
      <c r="K43" s="12"/>
      <c r="L43" s="32"/>
      <c r="M43" s="11">
        <f t="shared" ca="1" si="3"/>
        <v>45979</v>
      </c>
      <c r="N43" s="12" t="str">
        <f t="shared" ca="1" si="3"/>
        <v>火</v>
      </c>
      <c r="O43" s="41">
        <f t="shared" si="3"/>
        <v>0</v>
      </c>
      <c r="P43" s="14">
        <f t="shared" si="4"/>
        <v>0</v>
      </c>
      <c r="Q43" s="24"/>
      <c r="R43" s="379"/>
      <c r="S43" s="380"/>
      <c r="T43" s="23"/>
      <c r="U43" s="24"/>
    </row>
    <row r="44" spans="1:21" ht="46.5" customHeight="1" x14ac:dyDescent="0.15">
      <c r="A44">
        <v>324</v>
      </c>
      <c r="C44" s="11">
        <f t="shared" ca="1" si="6"/>
        <v>45980</v>
      </c>
      <c r="D44" s="12" t="str">
        <f t="shared" ca="1" si="5"/>
        <v>水</v>
      </c>
      <c r="E44" s="42"/>
      <c r="F44" s="23"/>
      <c r="G44" s="12"/>
      <c r="H44" s="377"/>
      <c r="I44" s="378"/>
      <c r="J44" s="14"/>
      <c r="K44" s="12"/>
      <c r="L44" s="32"/>
      <c r="M44" s="11">
        <f t="shared" ca="1" si="3"/>
        <v>45980</v>
      </c>
      <c r="N44" s="12" t="str">
        <f t="shared" ca="1" si="3"/>
        <v>水</v>
      </c>
      <c r="O44" s="41">
        <f t="shared" si="3"/>
        <v>0</v>
      </c>
      <c r="P44" s="14">
        <f t="shared" si="4"/>
        <v>0</v>
      </c>
      <c r="Q44" s="24"/>
      <c r="R44" s="379"/>
      <c r="S44" s="380"/>
      <c r="T44" s="23"/>
      <c r="U44" s="24"/>
    </row>
    <row r="45" spans="1:21" ht="46.5" customHeight="1" x14ac:dyDescent="0.15">
      <c r="A45">
        <v>325</v>
      </c>
      <c r="C45" s="11">
        <f t="shared" ca="1" si="6"/>
        <v>45981</v>
      </c>
      <c r="D45" s="12" t="str">
        <f t="shared" ca="1" si="5"/>
        <v>木</v>
      </c>
      <c r="E45" s="42"/>
      <c r="F45" s="23"/>
      <c r="G45" s="12"/>
      <c r="H45" s="377"/>
      <c r="I45" s="378"/>
      <c r="J45" s="14"/>
      <c r="K45" s="12"/>
      <c r="L45" s="32"/>
      <c r="M45" s="11">
        <f t="shared" ca="1" si="3"/>
        <v>45981</v>
      </c>
      <c r="N45" s="12" t="str">
        <f t="shared" ca="1" si="3"/>
        <v>木</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326</v>
      </c>
      <c r="C56" s="11">
        <f ca="1">1+C45</f>
        <v>45982</v>
      </c>
      <c r="D56" s="12" t="str">
        <f t="shared" ref="D56:D66" ca="1" si="7">IF(C56="","",TEXT(C56,"AAA"))</f>
        <v>金</v>
      </c>
      <c r="E56" s="42"/>
      <c r="F56" s="23"/>
      <c r="G56" s="12"/>
      <c r="H56" s="377"/>
      <c r="I56" s="378"/>
      <c r="J56" s="14"/>
      <c r="K56" s="12"/>
      <c r="L56" s="32"/>
      <c r="M56" s="11">
        <f t="shared" ref="M56:O66" ca="1" si="8">C56</f>
        <v>45982</v>
      </c>
      <c r="N56" s="12" t="str">
        <f t="shared" ca="1" si="8"/>
        <v>金</v>
      </c>
      <c r="O56" s="41">
        <f>E56</f>
        <v>0</v>
      </c>
      <c r="P56" s="14">
        <f t="shared" ref="P56:P66" si="9">F56</f>
        <v>0</v>
      </c>
      <c r="Q56" s="24"/>
      <c r="R56" s="379"/>
      <c r="S56" s="380"/>
      <c r="T56" s="23"/>
      <c r="U56" s="24"/>
    </row>
    <row r="57" spans="1:21" ht="46.5" customHeight="1" x14ac:dyDescent="0.15">
      <c r="A57">
        <v>327</v>
      </c>
      <c r="C57" s="11">
        <f ca="1">1+C56</f>
        <v>45983</v>
      </c>
      <c r="D57" s="12" t="str">
        <f t="shared" ca="1" si="7"/>
        <v>土</v>
      </c>
      <c r="E57" s="42"/>
      <c r="F57" s="23"/>
      <c r="G57" s="12"/>
      <c r="H57" s="377"/>
      <c r="I57" s="378"/>
      <c r="J57" s="14"/>
      <c r="K57" s="12"/>
      <c r="L57" s="32"/>
      <c r="M57" s="11">
        <f t="shared" ca="1" si="8"/>
        <v>45983</v>
      </c>
      <c r="N57" s="12" t="str">
        <f t="shared" ca="1" si="8"/>
        <v>土</v>
      </c>
      <c r="O57" s="41">
        <f t="shared" si="8"/>
        <v>0</v>
      </c>
      <c r="P57" s="14">
        <f t="shared" si="9"/>
        <v>0</v>
      </c>
      <c r="Q57" s="24"/>
      <c r="R57" s="379"/>
      <c r="S57" s="380"/>
      <c r="T57" s="23"/>
      <c r="U57" s="24"/>
    </row>
    <row r="58" spans="1:21" ht="46.5" customHeight="1" x14ac:dyDescent="0.15">
      <c r="A58">
        <v>328</v>
      </c>
      <c r="C58" s="11">
        <f t="shared" ref="C58:C65" ca="1" si="10">1+C57</f>
        <v>45984</v>
      </c>
      <c r="D58" s="12" t="str">
        <f t="shared" ca="1" si="7"/>
        <v>日</v>
      </c>
      <c r="E58" s="42"/>
      <c r="F58" s="23"/>
      <c r="G58" s="10"/>
      <c r="H58" s="377"/>
      <c r="I58" s="378"/>
      <c r="J58" s="14"/>
      <c r="K58" s="12"/>
      <c r="L58" s="32"/>
      <c r="M58" s="11">
        <f t="shared" ca="1" si="8"/>
        <v>45984</v>
      </c>
      <c r="N58" s="12" t="str">
        <f t="shared" ca="1" si="8"/>
        <v>日</v>
      </c>
      <c r="O58" s="41">
        <f t="shared" si="8"/>
        <v>0</v>
      </c>
      <c r="P58" s="14">
        <f t="shared" si="9"/>
        <v>0</v>
      </c>
      <c r="Q58" s="24"/>
      <c r="R58" s="379"/>
      <c r="S58" s="380"/>
      <c r="T58" s="23"/>
      <c r="U58" s="24"/>
    </row>
    <row r="59" spans="1:21" ht="46.5" customHeight="1" x14ac:dyDescent="0.15">
      <c r="A59">
        <v>329</v>
      </c>
      <c r="C59" s="11">
        <f t="shared" ca="1" si="10"/>
        <v>45985</v>
      </c>
      <c r="D59" s="12" t="str">
        <f t="shared" ca="1" si="7"/>
        <v>月</v>
      </c>
      <c r="E59" s="42"/>
      <c r="F59" s="23"/>
      <c r="G59" s="10"/>
      <c r="H59" s="377"/>
      <c r="I59" s="378"/>
      <c r="J59" s="14"/>
      <c r="K59" s="12"/>
      <c r="L59" s="32"/>
      <c r="M59" s="11">
        <f t="shared" ca="1" si="8"/>
        <v>45985</v>
      </c>
      <c r="N59" s="12" t="str">
        <f t="shared" ca="1" si="8"/>
        <v>月</v>
      </c>
      <c r="O59" s="41">
        <f t="shared" si="8"/>
        <v>0</v>
      </c>
      <c r="P59" s="14">
        <f t="shared" si="9"/>
        <v>0</v>
      </c>
      <c r="Q59" s="24"/>
      <c r="R59" s="379"/>
      <c r="S59" s="380"/>
      <c r="T59" s="23"/>
      <c r="U59" s="24"/>
    </row>
    <row r="60" spans="1:21" ht="46.5" customHeight="1" x14ac:dyDescent="0.15">
      <c r="A60">
        <v>330</v>
      </c>
      <c r="C60" s="11">
        <f t="shared" ca="1" si="10"/>
        <v>45986</v>
      </c>
      <c r="D60" s="12" t="str">
        <f t="shared" ca="1" si="7"/>
        <v>火</v>
      </c>
      <c r="E60" s="42"/>
      <c r="F60" s="23"/>
      <c r="G60" s="12"/>
      <c r="H60" s="377"/>
      <c r="I60" s="378"/>
      <c r="J60" s="14"/>
      <c r="K60" s="12"/>
      <c r="L60" s="32"/>
      <c r="M60" s="11">
        <f t="shared" ca="1" si="8"/>
        <v>45986</v>
      </c>
      <c r="N60" s="12" t="str">
        <f t="shared" ca="1" si="8"/>
        <v>火</v>
      </c>
      <c r="O60" s="41">
        <f t="shared" si="8"/>
        <v>0</v>
      </c>
      <c r="P60" s="14">
        <f t="shared" si="9"/>
        <v>0</v>
      </c>
      <c r="Q60" s="24"/>
      <c r="R60" s="379"/>
      <c r="S60" s="380"/>
      <c r="T60" s="23"/>
      <c r="U60" s="24"/>
    </row>
    <row r="61" spans="1:21" ht="46.5" customHeight="1" x14ac:dyDescent="0.15">
      <c r="A61">
        <v>331</v>
      </c>
      <c r="C61" s="11">
        <f t="shared" ca="1" si="10"/>
        <v>45987</v>
      </c>
      <c r="D61" s="12" t="str">
        <f t="shared" ca="1" si="7"/>
        <v>水</v>
      </c>
      <c r="E61" s="42"/>
      <c r="F61" s="23"/>
      <c r="G61" s="12"/>
      <c r="H61" s="377"/>
      <c r="I61" s="378"/>
      <c r="J61" s="14"/>
      <c r="K61" s="12"/>
      <c r="L61" s="32"/>
      <c r="M61" s="11">
        <f t="shared" ca="1" si="8"/>
        <v>45987</v>
      </c>
      <c r="N61" s="12" t="str">
        <f t="shared" ca="1" si="8"/>
        <v>水</v>
      </c>
      <c r="O61" s="41">
        <f t="shared" si="8"/>
        <v>0</v>
      </c>
      <c r="P61" s="14">
        <f t="shared" si="9"/>
        <v>0</v>
      </c>
      <c r="Q61" s="24"/>
      <c r="R61" s="379"/>
      <c r="S61" s="380"/>
      <c r="T61" s="23"/>
      <c r="U61" s="24"/>
    </row>
    <row r="62" spans="1:21" ht="46.5" customHeight="1" x14ac:dyDescent="0.15">
      <c r="A62">
        <v>332</v>
      </c>
      <c r="C62" s="11">
        <f t="shared" ca="1" si="10"/>
        <v>45988</v>
      </c>
      <c r="D62" s="12" t="str">
        <f t="shared" ca="1" si="7"/>
        <v>木</v>
      </c>
      <c r="E62" s="42"/>
      <c r="F62" s="23"/>
      <c r="G62" s="12"/>
      <c r="H62" s="377"/>
      <c r="I62" s="378"/>
      <c r="J62" s="14"/>
      <c r="K62" s="12"/>
      <c r="L62" s="32"/>
      <c r="M62" s="11">
        <f t="shared" ca="1" si="8"/>
        <v>45988</v>
      </c>
      <c r="N62" s="12" t="str">
        <f t="shared" ca="1" si="8"/>
        <v>木</v>
      </c>
      <c r="O62" s="41">
        <f t="shared" si="8"/>
        <v>0</v>
      </c>
      <c r="P62" s="14">
        <f t="shared" si="9"/>
        <v>0</v>
      </c>
      <c r="Q62" s="24"/>
      <c r="R62" s="379"/>
      <c r="S62" s="380"/>
      <c r="T62" s="23"/>
      <c r="U62" s="24"/>
    </row>
    <row r="63" spans="1:21" ht="46.5" customHeight="1" x14ac:dyDescent="0.15">
      <c r="A63">
        <v>333</v>
      </c>
      <c r="C63" s="11">
        <f t="shared" ca="1" si="10"/>
        <v>45989</v>
      </c>
      <c r="D63" s="12" t="str">
        <f t="shared" ca="1" si="7"/>
        <v>金</v>
      </c>
      <c r="E63" s="42"/>
      <c r="F63" s="23"/>
      <c r="G63" s="12"/>
      <c r="H63" s="377"/>
      <c r="I63" s="378"/>
      <c r="J63" s="14"/>
      <c r="K63" s="12"/>
      <c r="L63" s="32"/>
      <c r="M63" s="11">
        <f t="shared" ca="1" si="8"/>
        <v>45989</v>
      </c>
      <c r="N63" s="12" t="str">
        <f t="shared" ca="1" si="8"/>
        <v>金</v>
      </c>
      <c r="O63" s="41">
        <f t="shared" si="8"/>
        <v>0</v>
      </c>
      <c r="P63" s="14">
        <f t="shared" si="9"/>
        <v>0</v>
      </c>
      <c r="Q63" s="24"/>
      <c r="R63" s="379"/>
      <c r="S63" s="380"/>
      <c r="T63" s="23"/>
      <c r="U63" s="24"/>
    </row>
    <row r="64" spans="1:21" ht="46.5" customHeight="1" x14ac:dyDescent="0.15">
      <c r="A64">
        <v>334</v>
      </c>
      <c r="C64" s="11">
        <f t="shared" ca="1" si="10"/>
        <v>45990</v>
      </c>
      <c r="D64" s="12" t="str">
        <f t="shared" ca="1" si="7"/>
        <v>土</v>
      </c>
      <c r="E64" s="42"/>
      <c r="F64" s="23"/>
      <c r="G64" s="12"/>
      <c r="H64" s="377"/>
      <c r="I64" s="378"/>
      <c r="J64" s="14"/>
      <c r="K64" s="12"/>
      <c r="L64" s="32"/>
      <c r="M64" s="11">
        <f t="shared" ca="1" si="8"/>
        <v>45990</v>
      </c>
      <c r="N64" s="12" t="str">
        <f t="shared" ca="1" si="8"/>
        <v>土</v>
      </c>
      <c r="O64" s="41">
        <f t="shared" si="8"/>
        <v>0</v>
      </c>
      <c r="P64" s="14">
        <f t="shared" si="9"/>
        <v>0</v>
      </c>
      <c r="Q64" s="24"/>
      <c r="R64" s="379"/>
      <c r="S64" s="380"/>
      <c r="T64" s="23"/>
      <c r="U64" s="24"/>
    </row>
    <row r="65" spans="1:21" ht="46.5" customHeight="1" x14ac:dyDescent="0.15">
      <c r="A65">
        <v>335</v>
      </c>
      <c r="C65" s="11">
        <f t="shared" ca="1" si="10"/>
        <v>45991</v>
      </c>
      <c r="D65" s="12" t="str">
        <f t="shared" ca="1" si="7"/>
        <v>日</v>
      </c>
      <c r="E65" s="42"/>
      <c r="F65" s="23"/>
      <c r="G65" s="12"/>
      <c r="H65" s="377"/>
      <c r="I65" s="378"/>
      <c r="J65" s="14"/>
      <c r="K65" s="12"/>
      <c r="L65" s="32"/>
      <c r="M65" s="11">
        <f t="shared" ca="1" si="8"/>
        <v>45991</v>
      </c>
      <c r="N65" s="12" t="str">
        <f t="shared" ca="1" si="8"/>
        <v>日</v>
      </c>
      <c r="O65" s="41">
        <f t="shared" si="8"/>
        <v>0</v>
      </c>
      <c r="P65" s="14">
        <f t="shared" si="9"/>
        <v>0</v>
      </c>
      <c r="Q65" s="24"/>
      <c r="R65" s="379"/>
      <c r="S65" s="380"/>
      <c r="T65" s="23"/>
      <c r="U65" s="24"/>
    </row>
    <row r="66" spans="1:21" ht="46.5" customHeight="1" x14ac:dyDescent="0.15">
      <c r="C66" s="11">
        <f ca="1">1+C65</f>
        <v>45992</v>
      </c>
      <c r="D66" s="12" t="str">
        <f t="shared" ca="1" si="7"/>
        <v>月</v>
      </c>
      <c r="E66" s="42"/>
      <c r="F66" s="23"/>
      <c r="G66" s="12"/>
      <c r="H66" s="377"/>
      <c r="I66" s="378"/>
      <c r="J66" s="14"/>
      <c r="K66" s="12"/>
      <c r="L66" s="32"/>
      <c r="M66" s="11">
        <f t="shared" ca="1" si="8"/>
        <v>45992</v>
      </c>
      <c r="N66" s="12" t="str">
        <f t="shared" ca="1" si="8"/>
        <v>月</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336</v>
      </c>
      <c r="C16" s="11">
        <f ca="1">VLOOKUP(ｶﾚﾝﾀﾞｰ!$QT$1,ｶﾚﾝﾀﾞｰ!$QS$5:$AGJ$45,12,FALSE)</f>
        <v>45992</v>
      </c>
      <c r="D16" s="12" t="str">
        <f ca="1">IF(C16="","",TEXT(C16,"AAA"))</f>
        <v>月</v>
      </c>
      <c r="E16" s="42"/>
      <c r="F16" s="23"/>
      <c r="G16" s="12"/>
      <c r="H16" s="377"/>
      <c r="I16" s="378"/>
      <c r="J16" s="14"/>
      <c r="K16" s="12"/>
      <c r="L16" s="32"/>
      <c r="M16" s="11">
        <f ca="1">C16</f>
        <v>45992</v>
      </c>
      <c r="N16" s="12" t="str">
        <f ca="1">D16</f>
        <v>月</v>
      </c>
      <c r="O16" s="41">
        <f>E16</f>
        <v>0</v>
      </c>
      <c r="P16" s="14">
        <f>F16</f>
        <v>0</v>
      </c>
      <c r="Q16" s="24"/>
      <c r="R16" s="379"/>
      <c r="S16" s="380"/>
      <c r="T16" s="23"/>
      <c r="U16" s="24"/>
    </row>
    <row r="17" spans="1:21" ht="46.5" customHeight="1" x14ac:dyDescent="0.15">
      <c r="A17">
        <v>337</v>
      </c>
      <c r="C17" s="11">
        <f ca="1">1+C16</f>
        <v>45993</v>
      </c>
      <c r="D17" s="12" t="str">
        <f t="shared" ref="D17:D25" ca="1" si="0">IF(C17="","",TEXT(C17,"AAA"))</f>
        <v>火</v>
      </c>
      <c r="E17" s="42"/>
      <c r="F17" s="23"/>
      <c r="G17" s="12"/>
      <c r="H17" s="377"/>
      <c r="I17" s="378"/>
      <c r="J17" s="14"/>
      <c r="K17" s="12"/>
      <c r="L17" s="32"/>
      <c r="M17" s="11">
        <f t="shared" ref="M17:P26" ca="1" si="1">C17</f>
        <v>45993</v>
      </c>
      <c r="N17" s="12" t="str">
        <f t="shared" ca="1" si="1"/>
        <v>火</v>
      </c>
      <c r="O17" s="41">
        <f t="shared" si="1"/>
        <v>0</v>
      </c>
      <c r="P17" s="14">
        <f t="shared" si="1"/>
        <v>0</v>
      </c>
      <c r="Q17" s="24"/>
      <c r="R17" s="379"/>
      <c r="S17" s="380"/>
      <c r="T17" s="23"/>
      <c r="U17" s="24"/>
    </row>
    <row r="18" spans="1:21" ht="46.5" customHeight="1" x14ac:dyDescent="0.15">
      <c r="A18">
        <v>338</v>
      </c>
      <c r="C18" s="11">
        <f t="shared" ref="C18:C24" ca="1" si="2">1+C17</f>
        <v>45994</v>
      </c>
      <c r="D18" s="12" t="str">
        <f t="shared" ca="1" si="0"/>
        <v>水</v>
      </c>
      <c r="E18" s="42"/>
      <c r="F18" s="23"/>
      <c r="G18" s="10"/>
      <c r="H18" s="377"/>
      <c r="I18" s="378"/>
      <c r="J18" s="14"/>
      <c r="K18" s="12"/>
      <c r="L18" s="32"/>
      <c r="M18" s="11">
        <f t="shared" ca="1" si="1"/>
        <v>45994</v>
      </c>
      <c r="N18" s="12" t="str">
        <f t="shared" ca="1" si="1"/>
        <v>水</v>
      </c>
      <c r="O18" s="41">
        <f t="shared" si="1"/>
        <v>0</v>
      </c>
      <c r="P18" s="14">
        <f t="shared" si="1"/>
        <v>0</v>
      </c>
      <c r="Q18" s="24"/>
      <c r="R18" s="379"/>
      <c r="S18" s="380"/>
      <c r="T18" s="23"/>
      <c r="U18" s="24"/>
    </row>
    <row r="19" spans="1:21" ht="46.5" customHeight="1" x14ac:dyDescent="0.15">
      <c r="A19">
        <v>339</v>
      </c>
      <c r="C19" s="11">
        <f t="shared" ca="1" si="2"/>
        <v>45995</v>
      </c>
      <c r="D19" s="12" t="str">
        <f t="shared" ca="1" si="0"/>
        <v>木</v>
      </c>
      <c r="E19" s="42"/>
      <c r="F19" s="23"/>
      <c r="G19" s="10"/>
      <c r="H19" s="377"/>
      <c r="I19" s="378"/>
      <c r="J19" s="14"/>
      <c r="K19" s="12"/>
      <c r="L19" s="32"/>
      <c r="M19" s="11">
        <f t="shared" ca="1" si="1"/>
        <v>45995</v>
      </c>
      <c r="N19" s="12" t="str">
        <f t="shared" ca="1" si="1"/>
        <v>木</v>
      </c>
      <c r="O19" s="41">
        <f t="shared" si="1"/>
        <v>0</v>
      </c>
      <c r="P19" s="14">
        <f t="shared" si="1"/>
        <v>0</v>
      </c>
      <c r="Q19" s="24"/>
      <c r="R19" s="379"/>
      <c r="S19" s="380"/>
      <c r="T19" s="23"/>
      <c r="U19" s="24"/>
    </row>
    <row r="20" spans="1:21" ht="46.5" customHeight="1" x14ac:dyDescent="0.15">
      <c r="A20">
        <v>340</v>
      </c>
      <c r="C20" s="11">
        <f t="shared" ca="1" si="2"/>
        <v>45996</v>
      </c>
      <c r="D20" s="12" t="str">
        <f t="shared" ca="1" si="0"/>
        <v>金</v>
      </c>
      <c r="E20" s="42"/>
      <c r="F20" s="23"/>
      <c r="G20" s="12"/>
      <c r="H20" s="377"/>
      <c r="I20" s="378"/>
      <c r="J20" s="14"/>
      <c r="K20" s="12"/>
      <c r="L20" s="32"/>
      <c r="M20" s="11">
        <f t="shared" ca="1" si="1"/>
        <v>45996</v>
      </c>
      <c r="N20" s="12" t="str">
        <f t="shared" ca="1" si="1"/>
        <v>金</v>
      </c>
      <c r="O20" s="41">
        <f t="shared" si="1"/>
        <v>0</v>
      </c>
      <c r="P20" s="14">
        <f t="shared" si="1"/>
        <v>0</v>
      </c>
      <c r="Q20" s="24"/>
      <c r="R20" s="379"/>
      <c r="S20" s="380"/>
      <c r="T20" s="23"/>
      <c r="U20" s="24"/>
    </row>
    <row r="21" spans="1:21" ht="46.5" customHeight="1" x14ac:dyDescent="0.15">
      <c r="A21">
        <v>341</v>
      </c>
      <c r="C21" s="11">
        <f t="shared" ca="1" si="2"/>
        <v>45997</v>
      </c>
      <c r="D21" s="12" t="str">
        <f t="shared" ca="1" si="0"/>
        <v>土</v>
      </c>
      <c r="E21" s="42"/>
      <c r="F21" s="23"/>
      <c r="G21" s="12"/>
      <c r="H21" s="377"/>
      <c r="I21" s="378"/>
      <c r="J21" s="14"/>
      <c r="K21" s="12"/>
      <c r="L21" s="32"/>
      <c r="M21" s="11">
        <f t="shared" ca="1" si="1"/>
        <v>45997</v>
      </c>
      <c r="N21" s="12" t="str">
        <f t="shared" ca="1" si="1"/>
        <v>土</v>
      </c>
      <c r="O21" s="41">
        <f t="shared" si="1"/>
        <v>0</v>
      </c>
      <c r="P21" s="14">
        <f t="shared" si="1"/>
        <v>0</v>
      </c>
      <c r="Q21" s="24"/>
      <c r="R21" s="379"/>
      <c r="S21" s="380"/>
      <c r="T21" s="23"/>
      <c r="U21" s="24"/>
    </row>
    <row r="22" spans="1:21" ht="46.5" customHeight="1" x14ac:dyDescent="0.15">
      <c r="A22">
        <v>342</v>
      </c>
      <c r="C22" s="11">
        <f t="shared" ca="1" si="2"/>
        <v>45998</v>
      </c>
      <c r="D22" s="12" t="str">
        <f t="shared" ca="1" si="0"/>
        <v>日</v>
      </c>
      <c r="E22" s="42"/>
      <c r="F22" s="23"/>
      <c r="G22" s="12"/>
      <c r="H22" s="377"/>
      <c r="I22" s="378"/>
      <c r="J22" s="14"/>
      <c r="K22" s="12"/>
      <c r="L22" s="32"/>
      <c r="M22" s="11">
        <f t="shared" ca="1" si="1"/>
        <v>45998</v>
      </c>
      <c r="N22" s="12" t="str">
        <f t="shared" ca="1" si="1"/>
        <v>日</v>
      </c>
      <c r="O22" s="41">
        <f t="shared" si="1"/>
        <v>0</v>
      </c>
      <c r="P22" s="14">
        <f t="shared" si="1"/>
        <v>0</v>
      </c>
      <c r="Q22" s="24"/>
      <c r="R22" s="379"/>
      <c r="S22" s="380"/>
      <c r="T22" s="23"/>
      <c r="U22" s="24"/>
    </row>
    <row r="23" spans="1:21" ht="46.5" customHeight="1" x14ac:dyDescent="0.15">
      <c r="A23">
        <v>343</v>
      </c>
      <c r="C23" s="11">
        <f t="shared" ca="1" si="2"/>
        <v>45999</v>
      </c>
      <c r="D23" s="12" t="str">
        <f t="shared" ca="1" si="0"/>
        <v>月</v>
      </c>
      <c r="E23" s="42"/>
      <c r="F23" s="23"/>
      <c r="G23" s="12"/>
      <c r="H23" s="377"/>
      <c r="I23" s="378"/>
      <c r="J23" s="14"/>
      <c r="K23" s="12"/>
      <c r="L23" s="32"/>
      <c r="M23" s="11">
        <f t="shared" ca="1" si="1"/>
        <v>45999</v>
      </c>
      <c r="N23" s="12" t="str">
        <f t="shared" ca="1" si="1"/>
        <v>月</v>
      </c>
      <c r="O23" s="41">
        <f t="shared" si="1"/>
        <v>0</v>
      </c>
      <c r="P23" s="14">
        <f t="shared" si="1"/>
        <v>0</v>
      </c>
      <c r="Q23" s="24"/>
      <c r="R23" s="379"/>
      <c r="S23" s="380"/>
      <c r="T23" s="23"/>
      <c r="U23" s="24"/>
    </row>
    <row r="24" spans="1:21" ht="46.5" customHeight="1" x14ac:dyDescent="0.15">
      <c r="A24">
        <v>344</v>
      </c>
      <c r="C24" s="11">
        <f t="shared" ca="1" si="2"/>
        <v>46000</v>
      </c>
      <c r="D24" s="12" t="str">
        <f t="shared" ca="1" si="0"/>
        <v>火</v>
      </c>
      <c r="E24" s="42"/>
      <c r="F24" s="23"/>
      <c r="G24" s="12"/>
      <c r="H24" s="377"/>
      <c r="I24" s="378"/>
      <c r="J24" s="14"/>
      <c r="K24" s="12"/>
      <c r="L24" s="32"/>
      <c r="M24" s="11">
        <f t="shared" ca="1" si="1"/>
        <v>46000</v>
      </c>
      <c r="N24" s="12" t="str">
        <f t="shared" ca="1" si="1"/>
        <v>火</v>
      </c>
      <c r="O24" s="41">
        <f t="shared" si="1"/>
        <v>0</v>
      </c>
      <c r="P24" s="14">
        <f t="shared" si="1"/>
        <v>0</v>
      </c>
      <c r="Q24" s="24"/>
      <c r="R24" s="379"/>
      <c r="S24" s="380"/>
      <c r="T24" s="23"/>
      <c r="U24" s="24"/>
    </row>
    <row r="25" spans="1:21" ht="46.5" customHeight="1" x14ac:dyDescent="0.15">
      <c r="A25">
        <v>345</v>
      </c>
      <c r="C25" s="11">
        <f ca="1">1+C24</f>
        <v>46001</v>
      </c>
      <c r="D25" s="12" t="str">
        <f t="shared" ca="1" si="0"/>
        <v>水</v>
      </c>
      <c r="E25" s="42"/>
      <c r="F25" s="23"/>
      <c r="G25" s="12"/>
      <c r="H25" s="377"/>
      <c r="I25" s="378"/>
      <c r="J25" s="14"/>
      <c r="K25" s="12"/>
      <c r="L25" s="32"/>
      <c r="M25" s="11">
        <f t="shared" ca="1" si="1"/>
        <v>46001</v>
      </c>
      <c r="N25" s="12" t="str">
        <f t="shared" ca="1" si="1"/>
        <v>水</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346</v>
      </c>
      <c r="C36" s="11">
        <f ca="1">1+C25</f>
        <v>46002</v>
      </c>
      <c r="D36" s="12" t="str">
        <f ca="1">IF(C36="","",TEXT(C36,"AAA"))</f>
        <v>木</v>
      </c>
      <c r="E36" s="42"/>
      <c r="F36" s="23"/>
      <c r="G36" s="12"/>
      <c r="H36" s="377"/>
      <c r="I36" s="378"/>
      <c r="J36" s="14"/>
      <c r="K36" s="12"/>
      <c r="L36" s="32"/>
      <c r="M36" s="11">
        <f t="shared" ref="M36:O46" ca="1" si="3">C36</f>
        <v>46002</v>
      </c>
      <c r="N36" s="12" t="str">
        <f t="shared" ca="1" si="3"/>
        <v>木</v>
      </c>
      <c r="O36" s="41">
        <f>E36</f>
        <v>0</v>
      </c>
      <c r="P36" s="14">
        <f t="shared" ref="P36:P46" si="4">F36</f>
        <v>0</v>
      </c>
      <c r="Q36" s="24"/>
      <c r="R36" s="379"/>
      <c r="S36" s="380"/>
      <c r="T36" s="23"/>
      <c r="U36" s="24"/>
    </row>
    <row r="37" spans="1:21" ht="46.5" customHeight="1" x14ac:dyDescent="0.15">
      <c r="A37">
        <v>347</v>
      </c>
      <c r="C37" s="11">
        <f ca="1">1+C36</f>
        <v>46003</v>
      </c>
      <c r="D37" s="12" t="str">
        <f t="shared" ref="D37:D45" ca="1" si="5">IF(C37="","",TEXT(C37,"AAA"))</f>
        <v>金</v>
      </c>
      <c r="E37" s="42"/>
      <c r="F37" s="23"/>
      <c r="G37" s="12"/>
      <c r="H37" s="377"/>
      <c r="I37" s="378"/>
      <c r="J37" s="14"/>
      <c r="K37" s="12"/>
      <c r="L37" s="32"/>
      <c r="M37" s="11">
        <f t="shared" ca="1" si="3"/>
        <v>46003</v>
      </c>
      <c r="N37" s="12" t="str">
        <f t="shared" ca="1" si="3"/>
        <v>金</v>
      </c>
      <c r="O37" s="41">
        <f t="shared" si="3"/>
        <v>0</v>
      </c>
      <c r="P37" s="14">
        <f t="shared" si="4"/>
        <v>0</v>
      </c>
      <c r="Q37" s="24"/>
      <c r="R37" s="379"/>
      <c r="S37" s="380"/>
      <c r="T37" s="23"/>
      <c r="U37" s="24"/>
    </row>
    <row r="38" spans="1:21" ht="46.5" customHeight="1" x14ac:dyDescent="0.15">
      <c r="A38">
        <v>348</v>
      </c>
      <c r="C38" s="11">
        <f t="shared" ref="C38:C45" ca="1" si="6">1+C37</f>
        <v>46004</v>
      </c>
      <c r="D38" s="12" t="str">
        <f t="shared" ca="1" si="5"/>
        <v>土</v>
      </c>
      <c r="E38" s="42"/>
      <c r="F38" s="23"/>
      <c r="G38" s="10"/>
      <c r="H38" s="377"/>
      <c r="I38" s="378"/>
      <c r="J38" s="14"/>
      <c r="K38" s="12"/>
      <c r="L38" s="32"/>
      <c r="M38" s="11">
        <f t="shared" ca="1" si="3"/>
        <v>46004</v>
      </c>
      <c r="N38" s="12" t="str">
        <f t="shared" ca="1" si="3"/>
        <v>土</v>
      </c>
      <c r="O38" s="41">
        <f t="shared" si="3"/>
        <v>0</v>
      </c>
      <c r="P38" s="14">
        <f t="shared" si="4"/>
        <v>0</v>
      </c>
      <c r="Q38" s="24"/>
      <c r="R38" s="379"/>
      <c r="S38" s="380"/>
      <c r="T38" s="23"/>
      <c r="U38" s="24"/>
    </row>
    <row r="39" spans="1:21" ht="46.5" customHeight="1" x14ac:dyDescent="0.15">
      <c r="A39">
        <v>349</v>
      </c>
      <c r="C39" s="11">
        <f t="shared" ca="1" si="6"/>
        <v>46005</v>
      </c>
      <c r="D39" s="12" t="str">
        <f t="shared" ca="1" si="5"/>
        <v>日</v>
      </c>
      <c r="E39" s="42"/>
      <c r="F39" s="23"/>
      <c r="G39" s="10"/>
      <c r="H39" s="377"/>
      <c r="I39" s="378"/>
      <c r="J39" s="14"/>
      <c r="K39" s="12"/>
      <c r="L39" s="32"/>
      <c r="M39" s="11">
        <f t="shared" ca="1" si="3"/>
        <v>46005</v>
      </c>
      <c r="N39" s="12" t="str">
        <f t="shared" ca="1" si="3"/>
        <v>日</v>
      </c>
      <c r="O39" s="41">
        <f t="shared" si="3"/>
        <v>0</v>
      </c>
      <c r="P39" s="14">
        <f t="shared" si="4"/>
        <v>0</v>
      </c>
      <c r="Q39" s="24"/>
      <c r="R39" s="379"/>
      <c r="S39" s="380"/>
      <c r="T39" s="23"/>
      <c r="U39" s="24"/>
    </row>
    <row r="40" spans="1:21" ht="46.5" customHeight="1" x14ac:dyDescent="0.15">
      <c r="A40">
        <v>350</v>
      </c>
      <c r="C40" s="11">
        <f t="shared" ca="1" si="6"/>
        <v>46006</v>
      </c>
      <c r="D40" s="12" t="str">
        <f t="shared" ca="1" si="5"/>
        <v>月</v>
      </c>
      <c r="E40" s="42"/>
      <c r="F40" s="23"/>
      <c r="G40" s="12"/>
      <c r="H40" s="377"/>
      <c r="I40" s="378"/>
      <c r="J40" s="14"/>
      <c r="K40" s="12"/>
      <c r="L40" s="32"/>
      <c r="M40" s="11">
        <f t="shared" ca="1" si="3"/>
        <v>46006</v>
      </c>
      <c r="N40" s="12" t="str">
        <f t="shared" ca="1" si="3"/>
        <v>月</v>
      </c>
      <c r="O40" s="41">
        <f t="shared" si="3"/>
        <v>0</v>
      </c>
      <c r="P40" s="14">
        <f t="shared" si="4"/>
        <v>0</v>
      </c>
      <c r="Q40" s="24"/>
      <c r="R40" s="379"/>
      <c r="S40" s="380"/>
      <c r="T40" s="23"/>
      <c r="U40" s="24"/>
    </row>
    <row r="41" spans="1:21" ht="46.5" customHeight="1" x14ac:dyDescent="0.15">
      <c r="A41">
        <v>351</v>
      </c>
      <c r="C41" s="11">
        <f t="shared" ca="1" si="6"/>
        <v>46007</v>
      </c>
      <c r="D41" s="12" t="str">
        <f t="shared" ca="1" si="5"/>
        <v>火</v>
      </c>
      <c r="E41" s="42"/>
      <c r="F41" s="23"/>
      <c r="G41" s="12"/>
      <c r="H41" s="377"/>
      <c r="I41" s="378"/>
      <c r="J41" s="14"/>
      <c r="K41" s="12"/>
      <c r="L41" s="32"/>
      <c r="M41" s="11">
        <f t="shared" ca="1" si="3"/>
        <v>46007</v>
      </c>
      <c r="N41" s="12" t="str">
        <f t="shared" ca="1" si="3"/>
        <v>火</v>
      </c>
      <c r="O41" s="41">
        <f t="shared" si="3"/>
        <v>0</v>
      </c>
      <c r="P41" s="14">
        <f t="shared" si="4"/>
        <v>0</v>
      </c>
      <c r="Q41" s="24"/>
      <c r="R41" s="379"/>
      <c r="S41" s="380"/>
      <c r="T41" s="23"/>
      <c r="U41" s="24"/>
    </row>
    <row r="42" spans="1:21" ht="46.5" customHeight="1" x14ac:dyDescent="0.15">
      <c r="A42">
        <v>352</v>
      </c>
      <c r="C42" s="11">
        <f t="shared" ca="1" si="6"/>
        <v>46008</v>
      </c>
      <c r="D42" s="12" t="str">
        <f t="shared" ca="1" si="5"/>
        <v>水</v>
      </c>
      <c r="E42" s="42"/>
      <c r="F42" s="23"/>
      <c r="G42" s="12"/>
      <c r="H42" s="377"/>
      <c r="I42" s="378"/>
      <c r="J42" s="14"/>
      <c r="K42" s="12"/>
      <c r="L42" s="32"/>
      <c r="M42" s="11">
        <f t="shared" ca="1" si="3"/>
        <v>46008</v>
      </c>
      <c r="N42" s="12" t="str">
        <f t="shared" ca="1" si="3"/>
        <v>水</v>
      </c>
      <c r="O42" s="41">
        <f t="shared" si="3"/>
        <v>0</v>
      </c>
      <c r="P42" s="14">
        <f t="shared" si="4"/>
        <v>0</v>
      </c>
      <c r="Q42" s="24"/>
      <c r="R42" s="379"/>
      <c r="S42" s="380"/>
      <c r="T42" s="23"/>
      <c r="U42" s="24"/>
    </row>
    <row r="43" spans="1:21" ht="46.5" customHeight="1" x14ac:dyDescent="0.15">
      <c r="A43">
        <v>353</v>
      </c>
      <c r="C43" s="11">
        <f t="shared" ca="1" si="6"/>
        <v>46009</v>
      </c>
      <c r="D43" s="12" t="str">
        <f t="shared" ca="1" si="5"/>
        <v>木</v>
      </c>
      <c r="E43" s="42"/>
      <c r="F43" s="23"/>
      <c r="G43" s="12"/>
      <c r="H43" s="377"/>
      <c r="I43" s="378"/>
      <c r="J43" s="14"/>
      <c r="K43" s="12"/>
      <c r="L43" s="32"/>
      <c r="M43" s="11">
        <f t="shared" ca="1" si="3"/>
        <v>46009</v>
      </c>
      <c r="N43" s="12" t="str">
        <f t="shared" ca="1" si="3"/>
        <v>木</v>
      </c>
      <c r="O43" s="41">
        <f t="shared" si="3"/>
        <v>0</v>
      </c>
      <c r="P43" s="14">
        <f t="shared" si="4"/>
        <v>0</v>
      </c>
      <c r="Q43" s="24"/>
      <c r="R43" s="379"/>
      <c r="S43" s="380"/>
      <c r="T43" s="23"/>
      <c r="U43" s="24"/>
    </row>
    <row r="44" spans="1:21" ht="46.5" customHeight="1" x14ac:dyDescent="0.15">
      <c r="A44">
        <v>354</v>
      </c>
      <c r="C44" s="11">
        <f t="shared" ca="1" si="6"/>
        <v>46010</v>
      </c>
      <c r="D44" s="12" t="str">
        <f t="shared" ca="1" si="5"/>
        <v>金</v>
      </c>
      <c r="E44" s="42"/>
      <c r="F44" s="23"/>
      <c r="G44" s="12"/>
      <c r="H44" s="377"/>
      <c r="I44" s="378"/>
      <c r="J44" s="14"/>
      <c r="K44" s="12"/>
      <c r="L44" s="32"/>
      <c r="M44" s="11">
        <f t="shared" ca="1" si="3"/>
        <v>46010</v>
      </c>
      <c r="N44" s="12" t="str">
        <f t="shared" ca="1" si="3"/>
        <v>金</v>
      </c>
      <c r="O44" s="41">
        <f t="shared" si="3"/>
        <v>0</v>
      </c>
      <c r="P44" s="14">
        <f t="shared" si="4"/>
        <v>0</v>
      </c>
      <c r="Q44" s="24"/>
      <c r="R44" s="379"/>
      <c r="S44" s="380"/>
      <c r="T44" s="23"/>
      <c r="U44" s="24"/>
    </row>
    <row r="45" spans="1:21" ht="46.5" customHeight="1" x14ac:dyDescent="0.15">
      <c r="A45">
        <v>355</v>
      </c>
      <c r="C45" s="11">
        <f t="shared" ca="1" si="6"/>
        <v>46011</v>
      </c>
      <c r="D45" s="12" t="str">
        <f t="shared" ca="1" si="5"/>
        <v>土</v>
      </c>
      <c r="E45" s="42"/>
      <c r="F45" s="23"/>
      <c r="G45" s="12"/>
      <c r="H45" s="377"/>
      <c r="I45" s="378"/>
      <c r="J45" s="14"/>
      <c r="K45" s="12"/>
      <c r="L45" s="32"/>
      <c r="M45" s="11">
        <f t="shared" ca="1" si="3"/>
        <v>46011</v>
      </c>
      <c r="N45" s="12" t="str">
        <f t="shared" ca="1" si="3"/>
        <v>土</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356</v>
      </c>
      <c r="C56" s="11">
        <f ca="1">1+C45</f>
        <v>46012</v>
      </c>
      <c r="D56" s="12" t="str">
        <f t="shared" ref="D56:D66" ca="1" si="7">IF(C56="","",TEXT(C56,"AAA"))</f>
        <v>日</v>
      </c>
      <c r="E56" s="42"/>
      <c r="F56" s="23"/>
      <c r="G56" s="12"/>
      <c r="H56" s="377"/>
      <c r="I56" s="378"/>
      <c r="J56" s="14"/>
      <c r="K56" s="12"/>
      <c r="L56" s="32"/>
      <c r="M56" s="11">
        <f t="shared" ref="M56:O66" ca="1" si="8">C56</f>
        <v>46012</v>
      </c>
      <c r="N56" s="12" t="str">
        <f t="shared" ca="1" si="8"/>
        <v>日</v>
      </c>
      <c r="O56" s="41">
        <f>E56</f>
        <v>0</v>
      </c>
      <c r="P56" s="14">
        <f t="shared" ref="P56:P66" si="9">F56</f>
        <v>0</v>
      </c>
      <c r="Q56" s="24"/>
      <c r="R56" s="379"/>
      <c r="S56" s="380"/>
      <c r="T56" s="23"/>
      <c r="U56" s="24"/>
    </row>
    <row r="57" spans="1:21" ht="46.5" customHeight="1" x14ac:dyDescent="0.15">
      <c r="A57">
        <v>357</v>
      </c>
      <c r="C57" s="11">
        <f ca="1">1+C56</f>
        <v>46013</v>
      </c>
      <c r="D57" s="12" t="str">
        <f t="shared" ca="1" si="7"/>
        <v>月</v>
      </c>
      <c r="E57" s="42"/>
      <c r="F57" s="23"/>
      <c r="G57" s="12"/>
      <c r="H57" s="377"/>
      <c r="I57" s="378"/>
      <c r="J57" s="14"/>
      <c r="K57" s="12"/>
      <c r="L57" s="32"/>
      <c r="M57" s="11">
        <f t="shared" ca="1" si="8"/>
        <v>46013</v>
      </c>
      <c r="N57" s="12" t="str">
        <f t="shared" ca="1" si="8"/>
        <v>月</v>
      </c>
      <c r="O57" s="41">
        <f t="shared" si="8"/>
        <v>0</v>
      </c>
      <c r="P57" s="14">
        <f t="shared" si="9"/>
        <v>0</v>
      </c>
      <c r="Q57" s="24"/>
      <c r="R57" s="379"/>
      <c r="S57" s="380"/>
      <c r="T57" s="23"/>
      <c r="U57" s="24"/>
    </row>
    <row r="58" spans="1:21" ht="46.5" customHeight="1" x14ac:dyDescent="0.15">
      <c r="A58">
        <v>358</v>
      </c>
      <c r="C58" s="11">
        <f t="shared" ref="C58:C65" ca="1" si="10">1+C57</f>
        <v>46014</v>
      </c>
      <c r="D58" s="12" t="str">
        <f t="shared" ca="1" si="7"/>
        <v>火</v>
      </c>
      <c r="E58" s="42"/>
      <c r="F58" s="23"/>
      <c r="G58" s="10"/>
      <c r="H58" s="377"/>
      <c r="I58" s="378"/>
      <c r="J58" s="14"/>
      <c r="K58" s="12"/>
      <c r="L58" s="32"/>
      <c r="M58" s="11">
        <f t="shared" ca="1" si="8"/>
        <v>46014</v>
      </c>
      <c r="N58" s="12" t="str">
        <f t="shared" ca="1" si="8"/>
        <v>火</v>
      </c>
      <c r="O58" s="41">
        <f t="shared" si="8"/>
        <v>0</v>
      </c>
      <c r="P58" s="14">
        <f t="shared" si="9"/>
        <v>0</v>
      </c>
      <c r="Q58" s="24"/>
      <c r="R58" s="379"/>
      <c r="S58" s="380"/>
      <c r="T58" s="23"/>
      <c r="U58" s="24"/>
    </row>
    <row r="59" spans="1:21" ht="46.5" customHeight="1" x14ac:dyDescent="0.15">
      <c r="A59">
        <v>359</v>
      </c>
      <c r="C59" s="11">
        <f t="shared" ca="1" si="10"/>
        <v>46015</v>
      </c>
      <c r="D59" s="12" t="str">
        <f t="shared" ca="1" si="7"/>
        <v>水</v>
      </c>
      <c r="E59" s="42"/>
      <c r="F59" s="23"/>
      <c r="G59" s="10"/>
      <c r="H59" s="377"/>
      <c r="I59" s="378"/>
      <c r="J59" s="14"/>
      <c r="K59" s="12"/>
      <c r="L59" s="32"/>
      <c r="M59" s="11">
        <f t="shared" ca="1" si="8"/>
        <v>46015</v>
      </c>
      <c r="N59" s="12" t="str">
        <f t="shared" ca="1" si="8"/>
        <v>水</v>
      </c>
      <c r="O59" s="41">
        <f t="shared" si="8"/>
        <v>0</v>
      </c>
      <c r="P59" s="14">
        <f t="shared" si="9"/>
        <v>0</v>
      </c>
      <c r="Q59" s="24"/>
      <c r="R59" s="379"/>
      <c r="S59" s="380"/>
      <c r="T59" s="23"/>
      <c r="U59" s="24"/>
    </row>
    <row r="60" spans="1:21" ht="46.5" customHeight="1" x14ac:dyDescent="0.15">
      <c r="A60">
        <v>360</v>
      </c>
      <c r="C60" s="11">
        <f t="shared" ca="1" si="10"/>
        <v>46016</v>
      </c>
      <c r="D60" s="12" t="str">
        <f t="shared" ca="1" si="7"/>
        <v>木</v>
      </c>
      <c r="E60" s="42"/>
      <c r="F60" s="23"/>
      <c r="G60" s="12"/>
      <c r="H60" s="377"/>
      <c r="I60" s="378"/>
      <c r="J60" s="14"/>
      <c r="K60" s="12"/>
      <c r="L60" s="32"/>
      <c r="M60" s="11">
        <f t="shared" ca="1" si="8"/>
        <v>46016</v>
      </c>
      <c r="N60" s="12" t="str">
        <f t="shared" ca="1" si="8"/>
        <v>木</v>
      </c>
      <c r="O60" s="41">
        <f t="shared" si="8"/>
        <v>0</v>
      </c>
      <c r="P60" s="14">
        <f t="shared" si="9"/>
        <v>0</v>
      </c>
      <c r="Q60" s="24"/>
      <c r="R60" s="379"/>
      <c r="S60" s="380"/>
      <c r="T60" s="23"/>
      <c r="U60" s="24"/>
    </row>
    <row r="61" spans="1:21" ht="46.5" customHeight="1" x14ac:dyDescent="0.15">
      <c r="A61">
        <v>361</v>
      </c>
      <c r="C61" s="11">
        <f t="shared" ca="1" si="10"/>
        <v>46017</v>
      </c>
      <c r="D61" s="12" t="str">
        <f t="shared" ca="1" si="7"/>
        <v>金</v>
      </c>
      <c r="E61" s="42"/>
      <c r="F61" s="23"/>
      <c r="G61" s="12"/>
      <c r="H61" s="377"/>
      <c r="I61" s="378"/>
      <c r="J61" s="14"/>
      <c r="K61" s="12"/>
      <c r="L61" s="32"/>
      <c r="M61" s="11">
        <f t="shared" ca="1" si="8"/>
        <v>46017</v>
      </c>
      <c r="N61" s="12" t="str">
        <f t="shared" ca="1" si="8"/>
        <v>金</v>
      </c>
      <c r="O61" s="41">
        <f t="shared" si="8"/>
        <v>0</v>
      </c>
      <c r="P61" s="14">
        <f t="shared" si="9"/>
        <v>0</v>
      </c>
      <c r="Q61" s="24"/>
      <c r="R61" s="379"/>
      <c r="S61" s="380"/>
      <c r="T61" s="23"/>
      <c r="U61" s="24"/>
    </row>
    <row r="62" spans="1:21" ht="46.5" customHeight="1" x14ac:dyDescent="0.15">
      <c r="A62">
        <v>362</v>
      </c>
      <c r="C62" s="11">
        <f t="shared" ca="1" si="10"/>
        <v>46018</v>
      </c>
      <c r="D62" s="12" t="str">
        <f t="shared" ca="1" si="7"/>
        <v>土</v>
      </c>
      <c r="E62" s="42"/>
      <c r="F62" s="23"/>
      <c r="G62" s="12"/>
      <c r="H62" s="377"/>
      <c r="I62" s="378"/>
      <c r="J62" s="14"/>
      <c r="K62" s="12"/>
      <c r="L62" s="32"/>
      <c r="M62" s="11">
        <f t="shared" ca="1" si="8"/>
        <v>46018</v>
      </c>
      <c r="N62" s="12" t="str">
        <f t="shared" ca="1" si="8"/>
        <v>土</v>
      </c>
      <c r="O62" s="41">
        <f t="shared" si="8"/>
        <v>0</v>
      </c>
      <c r="P62" s="14">
        <f t="shared" si="9"/>
        <v>0</v>
      </c>
      <c r="Q62" s="24"/>
      <c r="R62" s="379"/>
      <c r="S62" s="380"/>
      <c r="T62" s="23"/>
      <c r="U62" s="24"/>
    </row>
    <row r="63" spans="1:21" ht="46.5" customHeight="1" x14ac:dyDescent="0.15">
      <c r="A63">
        <v>363</v>
      </c>
      <c r="C63" s="11">
        <f t="shared" ca="1" si="10"/>
        <v>46019</v>
      </c>
      <c r="D63" s="12" t="str">
        <f t="shared" ca="1" si="7"/>
        <v>日</v>
      </c>
      <c r="E63" s="42"/>
      <c r="F63" s="23"/>
      <c r="G63" s="12"/>
      <c r="H63" s="377"/>
      <c r="I63" s="378"/>
      <c r="J63" s="14"/>
      <c r="K63" s="12"/>
      <c r="L63" s="32"/>
      <c r="M63" s="11">
        <f t="shared" ca="1" si="8"/>
        <v>46019</v>
      </c>
      <c r="N63" s="12" t="str">
        <f t="shared" ca="1" si="8"/>
        <v>日</v>
      </c>
      <c r="O63" s="41">
        <f t="shared" si="8"/>
        <v>0</v>
      </c>
      <c r="P63" s="14">
        <f t="shared" si="9"/>
        <v>0</v>
      </c>
      <c r="Q63" s="24"/>
      <c r="R63" s="379"/>
      <c r="S63" s="380"/>
      <c r="T63" s="23"/>
      <c r="U63" s="24"/>
    </row>
    <row r="64" spans="1:21" ht="46.5" customHeight="1" x14ac:dyDescent="0.15">
      <c r="A64">
        <v>364</v>
      </c>
      <c r="C64" s="11">
        <f t="shared" ca="1" si="10"/>
        <v>46020</v>
      </c>
      <c r="D64" s="12" t="str">
        <f t="shared" ca="1" si="7"/>
        <v>月</v>
      </c>
      <c r="E64" s="42"/>
      <c r="F64" s="23"/>
      <c r="G64" s="12"/>
      <c r="H64" s="377"/>
      <c r="I64" s="378"/>
      <c r="J64" s="14"/>
      <c r="K64" s="12"/>
      <c r="L64" s="32"/>
      <c r="M64" s="11">
        <f t="shared" ca="1" si="8"/>
        <v>46020</v>
      </c>
      <c r="N64" s="12" t="str">
        <f t="shared" ca="1" si="8"/>
        <v>月</v>
      </c>
      <c r="O64" s="41">
        <f t="shared" si="8"/>
        <v>0</v>
      </c>
      <c r="P64" s="14">
        <f t="shared" si="9"/>
        <v>0</v>
      </c>
      <c r="Q64" s="24"/>
      <c r="R64" s="379"/>
      <c r="S64" s="380"/>
      <c r="T64" s="23"/>
      <c r="U64" s="24"/>
    </row>
    <row r="65" spans="1:21" ht="46.5" customHeight="1" x14ac:dyDescent="0.15">
      <c r="A65">
        <v>365</v>
      </c>
      <c r="C65" s="11">
        <f t="shared" ca="1" si="10"/>
        <v>46021</v>
      </c>
      <c r="D65" s="12" t="str">
        <f t="shared" ca="1" si="7"/>
        <v>火</v>
      </c>
      <c r="E65" s="42"/>
      <c r="F65" s="23"/>
      <c r="G65" s="12"/>
      <c r="H65" s="377"/>
      <c r="I65" s="378"/>
      <c r="J65" s="14"/>
      <c r="K65" s="12"/>
      <c r="L65" s="32"/>
      <c r="M65" s="11">
        <f t="shared" ca="1" si="8"/>
        <v>46021</v>
      </c>
      <c r="N65" s="12" t="str">
        <f t="shared" ca="1" si="8"/>
        <v>火</v>
      </c>
      <c r="O65" s="41">
        <f t="shared" si="8"/>
        <v>0</v>
      </c>
      <c r="P65" s="14">
        <f t="shared" si="9"/>
        <v>0</v>
      </c>
      <c r="Q65" s="24"/>
      <c r="R65" s="379"/>
      <c r="S65" s="380"/>
      <c r="T65" s="23"/>
      <c r="U65" s="24"/>
    </row>
    <row r="66" spans="1:21" ht="46.5" customHeight="1" x14ac:dyDescent="0.15">
      <c r="A66">
        <v>366</v>
      </c>
      <c r="C66" s="11">
        <f ca="1">1+C65</f>
        <v>46022</v>
      </c>
      <c r="D66" s="12" t="str">
        <f t="shared" ca="1" si="7"/>
        <v>水</v>
      </c>
      <c r="E66" s="42"/>
      <c r="F66" s="23"/>
      <c r="G66" s="12"/>
      <c r="H66" s="377"/>
      <c r="I66" s="378"/>
      <c r="J66" s="14"/>
      <c r="K66" s="12"/>
      <c r="L66" s="32"/>
      <c r="M66" s="11">
        <f t="shared" ca="1" si="8"/>
        <v>46022</v>
      </c>
      <c r="N66" s="12" t="str">
        <f t="shared" ca="1" si="8"/>
        <v>水</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367</v>
      </c>
      <c r="C16" s="11">
        <f ca="1">VLOOKUP(ｶﾚﾝﾀﾞｰ!$QT$1,ｶﾚﾝﾀﾞｰ!$QS$5:$AGJ$45,13,FALSE)</f>
        <v>46023</v>
      </c>
      <c r="D16" s="12" t="str">
        <f ca="1">IF(C16="","",TEXT(C16,"AAA"))</f>
        <v>木</v>
      </c>
      <c r="E16" s="42"/>
      <c r="F16" s="23"/>
      <c r="G16" s="12"/>
      <c r="H16" s="377"/>
      <c r="I16" s="378"/>
      <c r="J16" s="14"/>
      <c r="K16" s="12"/>
      <c r="L16" s="32"/>
      <c r="M16" s="11">
        <f ca="1">C16</f>
        <v>46023</v>
      </c>
      <c r="N16" s="12" t="str">
        <f ca="1">D16</f>
        <v>木</v>
      </c>
      <c r="O16" s="41">
        <f>E16</f>
        <v>0</v>
      </c>
      <c r="P16" s="14">
        <f>F16</f>
        <v>0</v>
      </c>
      <c r="Q16" s="24"/>
      <c r="R16" s="379"/>
      <c r="S16" s="380"/>
      <c r="T16" s="23"/>
      <c r="U16" s="24"/>
    </row>
    <row r="17" spans="1:21" ht="46.5" customHeight="1" x14ac:dyDescent="0.15">
      <c r="A17">
        <v>368</v>
      </c>
      <c r="C17" s="11">
        <f ca="1">1+C16</f>
        <v>46024</v>
      </c>
      <c r="D17" s="12" t="str">
        <f t="shared" ref="D17:D25" ca="1" si="0">IF(C17="","",TEXT(C17,"AAA"))</f>
        <v>金</v>
      </c>
      <c r="E17" s="42"/>
      <c r="F17" s="23"/>
      <c r="G17" s="12"/>
      <c r="H17" s="377"/>
      <c r="I17" s="378"/>
      <c r="J17" s="14"/>
      <c r="K17" s="12"/>
      <c r="L17" s="32"/>
      <c r="M17" s="11">
        <f t="shared" ref="M17:P26" ca="1" si="1">C17</f>
        <v>46024</v>
      </c>
      <c r="N17" s="12" t="str">
        <f t="shared" ca="1" si="1"/>
        <v>金</v>
      </c>
      <c r="O17" s="41">
        <f t="shared" si="1"/>
        <v>0</v>
      </c>
      <c r="P17" s="14">
        <f t="shared" si="1"/>
        <v>0</v>
      </c>
      <c r="Q17" s="24"/>
      <c r="R17" s="379"/>
      <c r="S17" s="380"/>
      <c r="T17" s="23"/>
      <c r="U17" s="24"/>
    </row>
    <row r="18" spans="1:21" ht="46.5" customHeight="1" x14ac:dyDescent="0.15">
      <c r="A18">
        <v>369</v>
      </c>
      <c r="C18" s="11">
        <f t="shared" ref="C18:C24" ca="1" si="2">1+C17</f>
        <v>46025</v>
      </c>
      <c r="D18" s="12" t="str">
        <f t="shared" ca="1" si="0"/>
        <v>土</v>
      </c>
      <c r="E18" s="42"/>
      <c r="F18" s="23"/>
      <c r="G18" s="10"/>
      <c r="H18" s="377"/>
      <c r="I18" s="378"/>
      <c r="J18" s="14"/>
      <c r="K18" s="12"/>
      <c r="L18" s="32"/>
      <c r="M18" s="11">
        <f t="shared" ca="1" si="1"/>
        <v>46025</v>
      </c>
      <c r="N18" s="12" t="str">
        <f t="shared" ca="1" si="1"/>
        <v>土</v>
      </c>
      <c r="O18" s="41">
        <f t="shared" si="1"/>
        <v>0</v>
      </c>
      <c r="P18" s="14">
        <f t="shared" si="1"/>
        <v>0</v>
      </c>
      <c r="Q18" s="24"/>
      <c r="R18" s="379"/>
      <c r="S18" s="380"/>
      <c r="T18" s="23"/>
      <c r="U18" s="24"/>
    </row>
    <row r="19" spans="1:21" ht="46.5" customHeight="1" x14ac:dyDescent="0.15">
      <c r="A19">
        <v>370</v>
      </c>
      <c r="C19" s="11">
        <f t="shared" ca="1" si="2"/>
        <v>46026</v>
      </c>
      <c r="D19" s="12" t="str">
        <f t="shared" ca="1" si="0"/>
        <v>日</v>
      </c>
      <c r="E19" s="42"/>
      <c r="F19" s="23"/>
      <c r="G19" s="10"/>
      <c r="H19" s="377"/>
      <c r="I19" s="378"/>
      <c r="J19" s="14"/>
      <c r="K19" s="12"/>
      <c r="L19" s="32"/>
      <c r="M19" s="11">
        <f t="shared" ca="1" si="1"/>
        <v>46026</v>
      </c>
      <c r="N19" s="12" t="str">
        <f t="shared" ca="1" si="1"/>
        <v>日</v>
      </c>
      <c r="O19" s="41">
        <f t="shared" si="1"/>
        <v>0</v>
      </c>
      <c r="P19" s="14">
        <f t="shared" si="1"/>
        <v>0</v>
      </c>
      <c r="Q19" s="24"/>
      <c r="R19" s="379"/>
      <c r="S19" s="380"/>
      <c r="T19" s="23"/>
      <c r="U19" s="24"/>
    </row>
    <row r="20" spans="1:21" ht="46.5" customHeight="1" x14ac:dyDescent="0.15">
      <c r="A20">
        <v>371</v>
      </c>
      <c r="C20" s="11">
        <f t="shared" ca="1" si="2"/>
        <v>46027</v>
      </c>
      <c r="D20" s="12" t="str">
        <f t="shared" ca="1" si="0"/>
        <v>月</v>
      </c>
      <c r="E20" s="42"/>
      <c r="F20" s="23"/>
      <c r="G20" s="12"/>
      <c r="H20" s="377"/>
      <c r="I20" s="378"/>
      <c r="J20" s="14"/>
      <c r="K20" s="12"/>
      <c r="L20" s="32"/>
      <c r="M20" s="11">
        <f t="shared" ca="1" si="1"/>
        <v>46027</v>
      </c>
      <c r="N20" s="12" t="str">
        <f t="shared" ca="1" si="1"/>
        <v>月</v>
      </c>
      <c r="O20" s="41">
        <f t="shared" si="1"/>
        <v>0</v>
      </c>
      <c r="P20" s="14">
        <f t="shared" si="1"/>
        <v>0</v>
      </c>
      <c r="Q20" s="24"/>
      <c r="R20" s="379"/>
      <c r="S20" s="380"/>
      <c r="T20" s="23"/>
      <c r="U20" s="24"/>
    </row>
    <row r="21" spans="1:21" ht="46.5" customHeight="1" x14ac:dyDescent="0.15">
      <c r="A21">
        <v>372</v>
      </c>
      <c r="C21" s="11">
        <f t="shared" ca="1" si="2"/>
        <v>46028</v>
      </c>
      <c r="D21" s="12" t="str">
        <f t="shared" ca="1" si="0"/>
        <v>火</v>
      </c>
      <c r="E21" s="42"/>
      <c r="F21" s="23"/>
      <c r="G21" s="12"/>
      <c r="H21" s="377"/>
      <c r="I21" s="378"/>
      <c r="J21" s="14"/>
      <c r="K21" s="12"/>
      <c r="L21" s="32"/>
      <c r="M21" s="11">
        <f t="shared" ca="1" si="1"/>
        <v>46028</v>
      </c>
      <c r="N21" s="12" t="str">
        <f t="shared" ca="1" si="1"/>
        <v>火</v>
      </c>
      <c r="O21" s="41">
        <f t="shared" si="1"/>
        <v>0</v>
      </c>
      <c r="P21" s="14">
        <f t="shared" si="1"/>
        <v>0</v>
      </c>
      <c r="Q21" s="24"/>
      <c r="R21" s="379"/>
      <c r="S21" s="380"/>
      <c r="T21" s="23"/>
      <c r="U21" s="24"/>
    </row>
    <row r="22" spans="1:21" ht="46.5" customHeight="1" x14ac:dyDescent="0.15">
      <c r="A22">
        <v>373</v>
      </c>
      <c r="C22" s="11">
        <f t="shared" ca="1" si="2"/>
        <v>46029</v>
      </c>
      <c r="D22" s="12" t="str">
        <f t="shared" ca="1" si="0"/>
        <v>水</v>
      </c>
      <c r="E22" s="42"/>
      <c r="F22" s="23"/>
      <c r="G22" s="12"/>
      <c r="H22" s="377"/>
      <c r="I22" s="378"/>
      <c r="J22" s="14"/>
      <c r="K22" s="12"/>
      <c r="L22" s="32"/>
      <c r="M22" s="11">
        <f t="shared" ca="1" si="1"/>
        <v>46029</v>
      </c>
      <c r="N22" s="12" t="str">
        <f t="shared" ca="1" si="1"/>
        <v>水</v>
      </c>
      <c r="O22" s="41">
        <f t="shared" si="1"/>
        <v>0</v>
      </c>
      <c r="P22" s="14">
        <f t="shared" si="1"/>
        <v>0</v>
      </c>
      <c r="Q22" s="24"/>
      <c r="R22" s="379"/>
      <c r="S22" s="380"/>
      <c r="T22" s="23"/>
      <c r="U22" s="24"/>
    </row>
    <row r="23" spans="1:21" ht="46.5" customHeight="1" x14ac:dyDescent="0.15">
      <c r="A23">
        <v>374</v>
      </c>
      <c r="C23" s="11">
        <f t="shared" ca="1" si="2"/>
        <v>46030</v>
      </c>
      <c r="D23" s="12" t="str">
        <f t="shared" ca="1" si="0"/>
        <v>木</v>
      </c>
      <c r="E23" s="42"/>
      <c r="F23" s="23"/>
      <c r="G23" s="12"/>
      <c r="H23" s="377"/>
      <c r="I23" s="378"/>
      <c r="J23" s="14"/>
      <c r="K23" s="12"/>
      <c r="L23" s="32"/>
      <c r="M23" s="11">
        <f t="shared" ca="1" si="1"/>
        <v>46030</v>
      </c>
      <c r="N23" s="12" t="str">
        <f t="shared" ca="1" si="1"/>
        <v>木</v>
      </c>
      <c r="O23" s="41">
        <f t="shared" si="1"/>
        <v>0</v>
      </c>
      <c r="P23" s="14">
        <f t="shared" si="1"/>
        <v>0</v>
      </c>
      <c r="Q23" s="24"/>
      <c r="R23" s="379"/>
      <c r="S23" s="380"/>
      <c r="T23" s="23"/>
      <c r="U23" s="24"/>
    </row>
    <row r="24" spans="1:21" ht="46.5" customHeight="1" x14ac:dyDescent="0.15">
      <c r="A24">
        <v>375</v>
      </c>
      <c r="C24" s="11">
        <f t="shared" ca="1" si="2"/>
        <v>46031</v>
      </c>
      <c r="D24" s="12" t="str">
        <f t="shared" ca="1" si="0"/>
        <v>金</v>
      </c>
      <c r="E24" s="42"/>
      <c r="F24" s="23"/>
      <c r="G24" s="12"/>
      <c r="H24" s="377"/>
      <c r="I24" s="378"/>
      <c r="J24" s="14"/>
      <c r="K24" s="12"/>
      <c r="L24" s="32"/>
      <c r="M24" s="11">
        <f t="shared" ca="1" si="1"/>
        <v>46031</v>
      </c>
      <c r="N24" s="12" t="str">
        <f t="shared" ca="1" si="1"/>
        <v>金</v>
      </c>
      <c r="O24" s="41">
        <f t="shared" si="1"/>
        <v>0</v>
      </c>
      <c r="P24" s="14">
        <f t="shared" si="1"/>
        <v>0</v>
      </c>
      <c r="Q24" s="24"/>
      <c r="R24" s="379"/>
      <c r="S24" s="380"/>
      <c r="T24" s="23"/>
      <c r="U24" s="24"/>
    </row>
    <row r="25" spans="1:21" ht="46.5" customHeight="1" x14ac:dyDescent="0.15">
      <c r="A25">
        <v>376</v>
      </c>
      <c r="C25" s="11">
        <f ca="1">1+C24</f>
        <v>46032</v>
      </c>
      <c r="D25" s="12" t="str">
        <f t="shared" ca="1" si="0"/>
        <v>土</v>
      </c>
      <c r="E25" s="42"/>
      <c r="F25" s="23"/>
      <c r="G25" s="12"/>
      <c r="H25" s="377"/>
      <c r="I25" s="378"/>
      <c r="J25" s="14"/>
      <c r="K25" s="12"/>
      <c r="L25" s="32"/>
      <c r="M25" s="11">
        <f t="shared" ca="1" si="1"/>
        <v>46032</v>
      </c>
      <c r="N25" s="12" t="str">
        <f t="shared" ca="1" si="1"/>
        <v>土</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377</v>
      </c>
      <c r="C36" s="11">
        <f ca="1">1+C25</f>
        <v>46033</v>
      </c>
      <c r="D36" s="12" t="str">
        <f ca="1">IF(C36="","",TEXT(C36,"AAA"))</f>
        <v>日</v>
      </c>
      <c r="E36" s="42"/>
      <c r="F36" s="23"/>
      <c r="G36" s="12"/>
      <c r="H36" s="377"/>
      <c r="I36" s="378"/>
      <c r="J36" s="14"/>
      <c r="K36" s="12"/>
      <c r="L36" s="32"/>
      <c r="M36" s="11">
        <f t="shared" ref="M36:O46" ca="1" si="3">C36</f>
        <v>46033</v>
      </c>
      <c r="N36" s="12" t="str">
        <f t="shared" ca="1" si="3"/>
        <v>日</v>
      </c>
      <c r="O36" s="41">
        <f>E36</f>
        <v>0</v>
      </c>
      <c r="P36" s="14">
        <f t="shared" ref="P36:P46" si="4">F36</f>
        <v>0</v>
      </c>
      <c r="Q36" s="24"/>
      <c r="R36" s="379"/>
      <c r="S36" s="380"/>
      <c r="T36" s="23"/>
      <c r="U36" s="24"/>
    </row>
    <row r="37" spans="1:21" ht="46.5" customHeight="1" x14ac:dyDescent="0.15">
      <c r="A37">
        <v>378</v>
      </c>
      <c r="C37" s="11">
        <f ca="1">1+C36</f>
        <v>46034</v>
      </c>
      <c r="D37" s="12" t="str">
        <f t="shared" ref="D37:D45" ca="1" si="5">IF(C37="","",TEXT(C37,"AAA"))</f>
        <v>月</v>
      </c>
      <c r="E37" s="42"/>
      <c r="F37" s="23"/>
      <c r="G37" s="12"/>
      <c r="H37" s="377"/>
      <c r="I37" s="378"/>
      <c r="J37" s="14"/>
      <c r="K37" s="12"/>
      <c r="L37" s="32"/>
      <c r="M37" s="11">
        <f t="shared" ca="1" si="3"/>
        <v>46034</v>
      </c>
      <c r="N37" s="12" t="str">
        <f t="shared" ca="1" si="3"/>
        <v>月</v>
      </c>
      <c r="O37" s="41">
        <f t="shared" si="3"/>
        <v>0</v>
      </c>
      <c r="P37" s="14">
        <f t="shared" si="4"/>
        <v>0</v>
      </c>
      <c r="Q37" s="24"/>
      <c r="R37" s="379"/>
      <c r="S37" s="380"/>
      <c r="T37" s="23"/>
      <c r="U37" s="24"/>
    </row>
    <row r="38" spans="1:21" ht="46.5" customHeight="1" x14ac:dyDescent="0.15">
      <c r="A38">
        <v>379</v>
      </c>
      <c r="C38" s="11">
        <f t="shared" ref="C38:C45" ca="1" si="6">1+C37</f>
        <v>46035</v>
      </c>
      <c r="D38" s="12" t="str">
        <f t="shared" ca="1" si="5"/>
        <v>火</v>
      </c>
      <c r="E38" s="42"/>
      <c r="F38" s="23"/>
      <c r="G38" s="10"/>
      <c r="H38" s="377"/>
      <c r="I38" s="378"/>
      <c r="J38" s="14"/>
      <c r="K38" s="12"/>
      <c r="L38" s="32"/>
      <c r="M38" s="11">
        <f t="shared" ca="1" si="3"/>
        <v>46035</v>
      </c>
      <c r="N38" s="12" t="str">
        <f t="shared" ca="1" si="3"/>
        <v>火</v>
      </c>
      <c r="O38" s="41">
        <f t="shared" si="3"/>
        <v>0</v>
      </c>
      <c r="P38" s="14">
        <f t="shared" si="4"/>
        <v>0</v>
      </c>
      <c r="Q38" s="24"/>
      <c r="R38" s="379"/>
      <c r="S38" s="380"/>
      <c r="T38" s="23"/>
      <c r="U38" s="24"/>
    </row>
    <row r="39" spans="1:21" ht="46.5" customHeight="1" x14ac:dyDescent="0.15">
      <c r="A39">
        <v>380</v>
      </c>
      <c r="C39" s="11">
        <f t="shared" ca="1" si="6"/>
        <v>46036</v>
      </c>
      <c r="D39" s="12" t="str">
        <f t="shared" ca="1" si="5"/>
        <v>水</v>
      </c>
      <c r="E39" s="42"/>
      <c r="F39" s="23"/>
      <c r="G39" s="10"/>
      <c r="H39" s="377"/>
      <c r="I39" s="378"/>
      <c r="J39" s="14"/>
      <c r="K39" s="12"/>
      <c r="L39" s="32"/>
      <c r="M39" s="11">
        <f t="shared" ca="1" si="3"/>
        <v>46036</v>
      </c>
      <c r="N39" s="12" t="str">
        <f t="shared" ca="1" si="3"/>
        <v>水</v>
      </c>
      <c r="O39" s="41">
        <f t="shared" si="3"/>
        <v>0</v>
      </c>
      <c r="P39" s="14">
        <f t="shared" si="4"/>
        <v>0</v>
      </c>
      <c r="Q39" s="24"/>
      <c r="R39" s="379"/>
      <c r="S39" s="380"/>
      <c r="T39" s="23"/>
      <c r="U39" s="24"/>
    </row>
    <row r="40" spans="1:21" ht="46.5" customHeight="1" x14ac:dyDescent="0.15">
      <c r="A40">
        <v>381</v>
      </c>
      <c r="C40" s="11">
        <f t="shared" ca="1" si="6"/>
        <v>46037</v>
      </c>
      <c r="D40" s="12" t="str">
        <f t="shared" ca="1" si="5"/>
        <v>木</v>
      </c>
      <c r="E40" s="42"/>
      <c r="F40" s="23"/>
      <c r="G40" s="12"/>
      <c r="H40" s="377"/>
      <c r="I40" s="378"/>
      <c r="J40" s="14"/>
      <c r="K40" s="12"/>
      <c r="L40" s="32"/>
      <c r="M40" s="11">
        <f t="shared" ca="1" si="3"/>
        <v>46037</v>
      </c>
      <c r="N40" s="12" t="str">
        <f t="shared" ca="1" si="3"/>
        <v>木</v>
      </c>
      <c r="O40" s="41">
        <f t="shared" si="3"/>
        <v>0</v>
      </c>
      <c r="P40" s="14">
        <f t="shared" si="4"/>
        <v>0</v>
      </c>
      <c r="Q40" s="24"/>
      <c r="R40" s="379"/>
      <c r="S40" s="380"/>
      <c r="T40" s="23"/>
      <c r="U40" s="24"/>
    </row>
    <row r="41" spans="1:21" ht="46.5" customHeight="1" x14ac:dyDescent="0.15">
      <c r="A41">
        <v>382</v>
      </c>
      <c r="C41" s="11">
        <f t="shared" ca="1" si="6"/>
        <v>46038</v>
      </c>
      <c r="D41" s="12" t="str">
        <f t="shared" ca="1" si="5"/>
        <v>金</v>
      </c>
      <c r="E41" s="42"/>
      <c r="F41" s="23"/>
      <c r="G41" s="12"/>
      <c r="H41" s="377"/>
      <c r="I41" s="378"/>
      <c r="J41" s="14"/>
      <c r="K41" s="12"/>
      <c r="L41" s="32"/>
      <c r="M41" s="11">
        <f t="shared" ca="1" si="3"/>
        <v>46038</v>
      </c>
      <c r="N41" s="12" t="str">
        <f t="shared" ca="1" si="3"/>
        <v>金</v>
      </c>
      <c r="O41" s="41">
        <f t="shared" si="3"/>
        <v>0</v>
      </c>
      <c r="P41" s="14">
        <f t="shared" si="4"/>
        <v>0</v>
      </c>
      <c r="Q41" s="24"/>
      <c r="R41" s="379"/>
      <c r="S41" s="380"/>
      <c r="T41" s="23"/>
      <c r="U41" s="24"/>
    </row>
    <row r="42" spans="1:21" ht="46.5" customHeight="1" x14ac:dyDescent="0.15">
      <c r="A42">
        <v>383</v>
      </c>
      <c r="C42" s="11">
        <f t="shared" ca="1" si="6"/>
        <v>46039</v>
      </c>
      <c r="D42" s="12" t="str">
        <f t="shared" ca="1" si="5"/>
        <v>土</v>
      </c>
      <c r="E42" s="42"/>
      <c r="F42" s="23"/>
      <c r="G42" s="12"/>
      <c r="H42" s="377"/>
      <c r="I42" s="378"/>
      <c r="J42" s="14"/>
      <c r="K42" s="12"/>
      <c r="L42" s="32"/>
      <c r="M42" s="11">
        <f t="shared" ca="1" si="3"/>
        <v>46039</v>
      </c>
      <c r="N42" s="12" t="str">
        <f t="shared" ca="1" si="3"/>
        <v>土</v>
      </c>
      <c r="O42" s="41">
        <f t="shared" si="3"/>
        <v>0</v>
      </c>
      <c r="P42" s="14">
        <f t="shared" si="4"/>
        <v>0</v>
      </c>
      <c r="Q42" s="24"/>
      <c r="R42" s="379"/>
      <c r="S42" s="380"/>
      <c r="T42" s="23"/>
      <c r="U42" s="24"/>
    </row>
    <row r="43" spans="1:21" ht="46.5" customHeight="1" x14ac:dyDescent="0.15">
      <c r="A43">
        <v>384</v>
      </c>
      <c r="C43" s="11">
        <f t="shared" ca="1" si="6"/>
        <v>46040</v>
      </c>
      <c r="D43" s="12" t="str">
        <f t="shared" ca="1" si="5"/>
        <v>日</v>
      </c>
      <c r="E43" s="42"/>
      <c r="F43" s="23"/>
      <c r="G43" s="12"/>
      <c r="H43" s="377"/>
      <c r="I43" s="378"/>
      <c r="J43" s="14"/>
      <c r="K43" s="12"/>
      <c r="L43" s="32"/>
      <c r="M43" s="11">
        <f t="shared" ca="1" si="3"/>
        <v>46040</v>
      </c>
      <c r="N43" s="12" t="str">
        <f t="shared" ca="1" si="3"/>
        <v>日</v>
      </c>
      <c r="O43" s="41">
        <f t="shared" si="3"/>
        <v>0</v>
      </c>
      <c r="P43" s="14">
        <f t="shared" si="4"/>
        <v>0</v>
      </c>
      <c r="Q43" s="24"/>
      <c r="R43" s="379"/>
      <c r="S43" s="380"/>
      <c r="T43" s="23"/>
      <c r="U43" s="24"/>
    </row>
    <row r="44" spans="1:21" ht="46.5" customHeight="1" x14ac:dyDescent="0.15">
      <c r="A44">
        <v>385</v>
      </c>
      <c r="C44" s="11">
        <f t="shared" ca="1" si="6"/>
        <v>46041</v>
      </c>
      <c r="D44" s="12" t="str">
        <f t="shared" ca="1" si="5"/>
        <v>月</v>
      </c>
      <c r="E44" s="42"/>
      <c r="F44" s="23"/>
      <c r="G44" s="12"/>
      <c r="H44" s="377"/>
      <c r="I44" s="378"/>
      <c r="J44" s="14"/>
      <c r="K44" s="12"/>
      <c r="L44" s="32"/>
      <c r="M44" s="11">
        <f t="shared" ca="1" si="3"/>
        <v>46041</v>
      </c>
      <c r="N44" s="12" t="str">
        <f t="shared" ca="1" si="3"/>
        <v>月</v>
      </c>
      <c r="O44" s="41">
        <f t="shared" si="3"/>
        <v>0</v>
      </c>
      <c r="P44" s="14">
        <f t="shared" si="4"/>
        <v>0</v>
      </c>
      <c r="Q44" s="24"/>
      <c r="R44" s="379"/>
      <c r="S44" s="380"/>
      <c r="T44" s="23"/>
      <c r="U44" s="24"/>
    </row>
    <row r="45" spans="1:21" ht="46.5" customHeight="1" x14ac:dyDescent="0.15">
      <c r="A45">
        <v>386</v>
      </c>
      <c r="C45" s="11">
        <f t="shared" ca="1" si="6"/>
        <v>46042</v>
      </c>
      <c r="D45" s="12" t="str">
        <f t="shared" ca="1" si="5"/>
        <v>火</v>
      </c>
      <c r="E45" s="42"/>
      <c r="F45" s="23"/>
      <c r="G45" s="12"/>
      <c r="H45" s="377"/>
      <c r="I45" s="378"/>
      <c r="J45" s="14"/>
      <c r="K45" s="12"/>
      <c r="L45" s="32"/>
      <c r="M45" s="11">
        <f t="shared" ca="1" si="3"/>
        <v>46042</v>
      </c>
      <c r="N45" s="12" t="str">
        <f t="shared" ca="1" si="3"/>
        <v>火</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387</v>
      </c>
      <c r="C56" s="11">
        <f ca="1">1+C45</f>
        <v>46043</v>
      </c>
      <c r="D56" s="12" t="str">
        <f t="shared" ref="D56:D66" ca="1" si="7">IF(C56="","",TEXT(C56,"AAA"))</f>
        <v>水</v>
      </c>
      <c r="E56" s="42"/>
      <c r="F56" s="23"/>
      <c r="G56" s="12"/>
      <c r="H56" s="377"/>
      <c r="I56" s="378"/>
      <c r="J56" s="14"/>
      <c r="K56" s="12"/>
      <c r="L56" s="32"/>
      <c r="M56" s="11">
        <f t="shared" ref="M56:O66" ca="1" si="8">C56</f>
        <v>46043</v>
      </c>
      <c r="N56" s="12" t="str">
        <f t="shared" ca="1" si="8"/>
        <v>水</v>
      </c>
      <c r="O56" s="41">
        <f>E56</f>
        <v>0</v>
      </c>
      <c r="P56" s="14">
        <f t="shared" ref="P56:P66" si="9">F56</f>
        <v>0</v>
      </c>
      <c r="Q56" s="24"/>
      <c r="R56" s="379"/>
      <c r="S56" s="380"/>
      <c r="T56" s="23"/>
      <c r="U56" s="24"/>
    </row>
    <row r="57" spans="1:21" ht="46.5" customHeight="1" x14ac:dyDescent="0.15">
      <c r="A57">
        <v>388</v>
      </c>
      <c r="C57" s="11">
        <f ca="1">1+C56</f>
        <v>46044</v>
      </c>
      <c r="D57" s="12" t="str">
        <f t="shared" ca="1" si="7"/>
        <v>木</v>
      </c>
      <c r="E57" s="42"/>
      <c r="F57" s="23"/>
      <c r="G57" s="12"/>
      <c r="H57" s="377"/>
      <c r="I57" s="378"/>
      <c r="J57" s="14"/>
      <c r="K57" s="12"/>
      <c r="L57" s="32"/>
      <c r="M57" s="11">
        <f t="shared" ca="1" si="8"/>
        <v>46044</v>
      </c>
      <c r="N57" s="12" t="str">
        <f t="shared" ca="1" si="8"/>
        <v>木</v>
      </c>
      <c r="O57" s="41">
        <f t="shared" si="8"/>
        <v>0</v>
      </c>
      <c r="P57" s="14">
        <f t="shared" si="9"/>
        <v>0</v>
      </c>
      <c r="Q57" s="24"/>
      <c r="R57" s="379"/>
      <c r="S57" s="380"/>
      <c r="T57" s="23"/>
      <c r="U57" s="24"/>
    </row>
    <row r="58" spans="1:21" ht="46.5" customHeight="1" x14ac:dyDescent="0.15">
      <c r="A58">
        <v>389</v>
      </c>
      <c r="C58" s="11">
        <f t="shared" ref="C58:C65" ca="1" si="10">1+C57</f>
        <v>46045</v>
      </c>
      <c r="D58" s="12" t="str">
        <f t="shared" ca="1" si="7"/>
        <v>金</v>
      </c>
      <c r="E58" s="42"/>
      <c r="F58" s="23"/>
      <c r="G58" s="10"/>
      <c r="H58" s="377"/>
      <c r="I58" s="378"/>
      <c r="J58" s="14"/>
      <c r="K58" s="12"/>
      <c r="L58" s="32"/>
      <c r="M58" s="11">
        <f t="shared" ca="1" si="8"/>
        <v>46045</v>
      </c>
      <c r="N58" s="12" t="str">
        <f t="shared" ca="1" si="8"/>
        <v>金</v>
      </c>
      <c r="O58" s="41">
        <f t="shared" si="8"/>
        <v>0</v>
      </c>
      <c r="P58" s="14">
        <f t="shared" si="9"/>
        <v>0</v>
      </c>
      <c r="Q58" s="24"/>
      <c r="R58" s="379"/>
      <c r="S58" s="380"/>
      <c r="T58" s="23"/>
      <c r="U58" s="24"/>
    </row>
    <row r="59" spans="1:21" ht="46.5" customHeight="1" x14ac:dyDescent="0.15">
      <c r="A59">
        <v>390</v>
      </c>
      <c r="C59" s="11">
        <f t="shared" ca="1" si="10"/>
        <v>46046</v>
      </c>
      <c r="D59" s="12" t="str">
        <f t="shared" ca="1" si="7"/>
        <v>土</v>
      </c>
      <c r="E59" s="42"/>
      <c r="F59" s="23"/>
      <c r="G59" s="10"/>
      <c r="H59" s="377"/>
      <c r="I59" s="378"/>
      <c r="J59" s="14"/>
      <c r="K59" s="12"/>
      <c r="L59" s="32"/>
      <c r="M59" s="11">
        <f t="shared" ca="1" si="8"/>
        <v>46046</v>
      </c>
      <c r="N59" s="12" t="str">
        <f t="shared" ca="1" si="8"/>
        <v>土</v>
      </c>
      <c r="O59" s="41">
        <f t="shared" si="8"/>
        <v>0</v>
      </c>
      <c r="P59" s="14">
        <f t="shared" si="9"/>
        <v>0</v>
      </c>
      <c r="Q59" s="24"/>
      <c r="R59" s="379"/>
      <c r="S59" s="380"/>
      <c r="T59" s="23"/>
      <c r="U59" s="24"/>
    </row>
    <row r="60" spans="1:21" ht="46.5" customHeight="1" x14ac:dyDescent="0.15">
      <c r="A60">
        <v>391</v>
      </c>
      <c r="C60" s="11">
        <f t="shared" ca="1" si="10"/>
        <v>46047</v>
      </c>
      <c r="D60" s="12" t="str">
        <f t="shared" ca="1" si="7"/>
        <v>日</v>
      </c>
      <c r="E60" s="42"/>
      <c r="F60" s="23"/>
      <c r="G60" s="12"/>
      <c r="H60" s="377"/>
      <c r="I60" s="378"/>
      <c r="J60" s="14"/>
      <c r="K60" s="12"/>
      <c r="L60" s="32"/>
      <c r="M60" s="11">
        <f t="shared" ca="1" si="8"/>
        <v>46047</v>
      </c>
      <c r="N60" s="12" t="str">
        <f t="shared" ca="1" si="8"/>
        <v>日</v>
      </c>
      <c r="O60" s="41">
        <f t="shared" si="8"/>
        <v>0</v>
      </c>
      <c r="P60" s="14">
        <f t="shared" si="9"/>
        <v>0</v>
      </c>
      <c r="Q60" s="24"/>
      <c r="R60" s="379"/>
      <c r="S60" s="380"/>
      <c r="T60" s="23"/>
      <c r="U60" s="24"/>
    </row>
    <row r="61" spans="1:21" ht="46.5" customHeight="1" x14ac:dyDescent="0.15">
      <c r="A61">
        <v>392</v>
      </c>
      <c r="C61" s="11">
        <f t="shared" ca="1" si="10"/>
        <v>46048</v>
      </c>
      <c r="D61" s="12" t="str">
        <f t="shared" ca="1" si="7"/>
        <v>月</v>
      </c>
      <c r="E61" s="42"/>
      <c r="F61" s="23"/>
      <c r="G61" s="12"/>
      <c r="H61" s="377"/>
      <c r="I61" s="378"/>
      <c r="J61" s="14"/>
      <c r="K61" s="12"/>
      <c r="L61" s="32"/>
      <c r="M61" s="11">
        <f t="shared" ca="1" si="8"/>
        <v>46048</v>
      </c>
      <c r="N61" s="12" t="str">
        <f t="shared" ca="1" si="8"/>
        <v>月</v>
      </c>
      <c r="O61" s="41">
        <f t="shared" si="8"/>
        <v>0</v>
      </c>
      <c r="P61" s="14">
        <f t="shared" si="9"/>
        <v>0</v>
      </c>
      <c r="Q61" s="24"/>
      <c r="R61" s="379"/>
      <c r="S61" s="380"/>
      <c r="T61" s="23"/>
      <c r="U61" s="24"/>
    </row>
    <row r="62" spans="1:21" ht="46.5" customHeight="1" x14ac:dyDescent="0.15">
      <c r="A62">
        <v>393</v>
      </c>
      <c r="C62" s="11">
        <f t="shared" ca="1" si="10"/>
        <v>46049</v>
      </c>
      <c r="D62" s="12" t="str">
        <f t="shared" ca="1" si="7"/>
        <v>火</v>
      </c>
      <c r="E62" s="42"/>
      <c r="F62" s="23"/>
      <c r="G62" s="12"/>
      <c r="H62" s="377"/>
      <c r="I62" s="378"/>
      <c r="J62" s="14"/>
      <c r="K62" s="12"/>
      <c r="L62" s="32"/>
      <c r="M62" s="11">
        <f t="shared" ca="1" si="8"/>
        <v>46049</v>
      </c>
      <c r="N62" s="12" t="str">
        <f t="shared" ca="1" si="8"/>
        <v>火</v>
      </c>
      <c r="O62" s="41">
        <f t="shared" si="8"/>
        <v>0</v>
      </c>
      <c r="P62" s="14">
        <f t="shared" si="9"/>
        <v>0</v>
      </c>
      <c r="Q62" s="24"/>
      <c r="R62" s="379"/>
      <c r="S62" s="380"/>
      <c r="T62" s="23"/>
      <c r="U62" s="24"/>
    </row>
    <row r="63" spans="1:21" ht="46.5" customHeight="1" x14ac:dyDescent="0.15">
      <c r="A63">
        <v>394</v>
      </c>
      <c r="C63" s="11">
        <f t="shared" ca="1" si="10"/>
        <v>46050</v>
      </c>
      <c r="D63" s="12" t="str">
        <f t="shared" ca="1" si="7"/>
        <v>水</v>
      </c>
      <c r="E63" s="42"/>
      <c r="F63" s="23"/>
      <c r="G63" s="12"/>
      <c r="H63" s="377"/>
      <c r="I63" s="378"/>
      <c r="J63" s="14"/>
      <c r="K63" s="12"/>
      <c r="L63" s="32"/>
      <c r="M63" s="11">
        <f t="shared" ca="1" si="8"/>
        <v>46050</v>
      </c>
      <c r="N63" s="12" t="str">
        <f t="shared" ca="1" si="8"/>
        <v>水</v>
      </c>
      <c r="O63" s="41">
        <f t="shared" si="8"/>
        <v>0</v>
      </c>
      <c r="P63" s="14">
        <f t="shared" si="9"/>
        <v>0</v>
      </c>
      <c r="Q63" s="24"/>
      <c r="R63" s="379"/>
      <c r="S63" s="380"/>
      <c r="T63" s="23"/>
      <c r="U63" s="24"/>
    </row>
    <row r="64" spans="1:21" ht="46.5" customHeight="1" x14ac:dyDescent="0.15">
      <c r="A64">
        <v>395</v>
      </c>
      <c r="C64" s="11">
        <f t="shared" ca="1" si="10"/>
        <v>46051</v>
      </c>
      <c r="D64" s="12" t="str">
        <f t="shared" ca="1" si="7"/>
        <v>木</v>
      </c>
      <c r="E64" s="42"/>
      <c r="F64" s="23"/>
      <c r="G64" s="12"/>
      <c r="H64" s="377"/>
      <c r="I64" s="378"/>
      <c r="J64" s="14"/>
      <c r="K64" s="12"/>
      <c r="L64" s="32"/>
      <c r="M64" s="11">
        <f t="shared" ca="1" si="8"/>
        <v>46051</v>
      </c>
      <c r="N64" s="12" t="str">
        <f t="shared" ca="1" si="8"/>
        <v>木</v>
      </c>
      <c r="O64" s="41">
        <f t="shared" si="8"/>
        <v>0</v>
      </c>
      <c r="P64" s="14">
        <f t="shared" si="9"/>
        <v>0</v>
      </c>
      <c r="Q64" s="24"/>
      <c r="R64" s="379"/>
      <c r="S64" s="380"/>
      <c r="T64" s="23"/>
      <c r="U64" s="24"/>
    </row>
    <row r="65" spans="1:21" ht="46.5" customHeight="1" x14ac:dyDescent="0.15">
      <c r="A65">
        <v>396</v>
      </c>
      <c r="C65" s="11">
        <f t="shared" ca="1" si="10"/>
        <v>46052</v>
      </c>
      <c r="D65" s="12" t="str">
        <f t="shared" ca="1" si="7"/>
        <v>金</v>
      </c>
      <c r="E65" s="42"/>
      <c r="F65" s="23"/>
      <c r="G65" s="12"/>
      <c r="H65" s="377"/>
      <c r="I65" s="378"/>
      <c r="J65" s="14"/>
      <c r="K65" s="12"/>
      <c r="L65" s="32"/>
      <c r="M65" s="11">
        <f t="shared" ca="1" si="8"/>
        <v>46052</v>
      </c>
      <c r="N65" s="12" t="str">
        <f t="shared" ca="1" si="8"/>
        <v>金</v>
      </c>
      <c r="O65" s="41">
        <f t="shared" si="8"/>
        <v>0</v>
      </c>
      <c r="P65" s="14">
        <f t="shared" si="9"/>
        <v>0</v>
      </c>
      <c r="Q65" s="24"/>
      <c r="R65" s="379"/>
      <c r="S65" s="380"/>
      <c r="T65" s="23"/>
      <c r="U65" s="24"/>
    </row>
    <row r="66" spans="1:21" ht="46.5" customHeight="1" x14ac:dyDescent="0.15">
      <c r="A66">
        <v>397</v>
      </c>
      <c r="C66" s="11">
        <f ca="1">1+C65</f>
        <v>46053</v>
      </c>
      <c r="D66" s="12" t="str">
        <f t="shared" ca="1" si="7"/>
        <v>土</v>
      </c>
      <c r="E66" s="42"/>
      <c r="F66" s="23"/>
      <c r="G66" s="12"/>
      <c r="H66" s="377"/>
      <c r="I66" s="378"/>
      <c r="J66" s="14"/>
      <c r="K66" s="12"/>
      <c r="L66" s="32"/>
      <c r="M66" s="11">
        <f t="shared" ca="1" si="8"/>
        <v>46053</v>
      </c>
      <c r="N66" s="12" t="str">
        <f t="shared" ca="1" si="8"/>
        <v>土</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398</v>
      </c>
      <c r="C16" s="11">
        <f ca="1">VLOOKUP(ｶﾚﾝﾀﾞｰ!$QT$1,ｶﾚﾝﾀﾞｰ!$QS$5:$AGJ$45,14,FALSE)</f>
        <v>46054</v>
      </c>
      <c r="D16" s="12" t="str">
        <f ca="1">IF(C16="","",TEXT(C16,"AAA"))</f>
        <v>日</v>
      </c>
      <c r="E16" s="42"/>
      <c r="F16" s="23"/>
      <c r="G16" s="12"/>
      <c r="H16" s="377"/>
      <c r="I16" s="378"/>
      <c r="J16" s="14"/>
      <c r="K16" s="12"/>
      <c r="L16" s="32"/>
      <c r="M16" s="11">
        <f ca="1">C16</f>
        <v>46054</v>
      </c>
      <c r="N16" s="12" t="str">
        <f ca="1">D16</f>
        <v>日</v>
      </c>
      <c r="O16" s="41">
        <f>E16</f>
        <v>0</v>
      </c>
      <c r="P16" s="14">
        <f>F16</f>
        <v>0</v>
      </c>
      <c r="Q16" s="24"/>
      <c r="R16" s="379"/>
      <c r="S16" s="380"/>
      <c r="T16" s="23"/>
      <c r="U16" s="24"/>
    </row>
    <row r="17" spans="1:21" ht="46.5" customHeight="1" x14ac:dyDescent="0.15">
      <c r="A17">
        <v>399</v>
      </c>
      <c r="C17" s="11">
        <f ca="1">1+C16</f>
        <v>46055</v>
      </c>
      <c r="D17" s="12" t="str">
        <f t="shared" ref="D17:D25" ca="1" si="0">IF(C17="","",TEXT(C17,"AAA"))</f>
        <v>月</v>
      </c>
      <c r="E17" s="42"/>
      <c r="F17" s="23"/>
      <c r="G17" s="12"/>
      <c r="H17" s="377"/>
      <c r="I17" s="378"/>
      <c r="J17" s="14"/>
      <c r="K17" s="12"/>
      <c r="L17" s="32"/>
      <c r="M17" s="11">
        <f t="shared" ref="M17:P26" ca="1" si="1">C17</f>
        <v>46055</v>
      </c>
      <c r="N17" s="12" t="str">
        <f t="shared" ca="1" si="1"/>
        <v>月</v>
      </c>
      <c r="O17" s="41">
        <f t="shared" si="1"/>
        <v>0</v>
      </c>
      <c r="P17" s="14">
        <f t="shared" si="1"/>
        <v>0</v>
      </c>
      <c r="Q17" s="24"/>
      <c r="R17" s="379"/>
      <c r="S17" s="380"/>
      <c r="T17" s="23"/>
      <c r="U17" s="24"/>
    </row>
    <row r="18" spans="1:21" ht="46.5" customHeight="1" x14ac:dyDescent="0.15">
      <c r="A18">
        <v>400</v>
      </c>
      <c r="C18" s="11">
        <f t="shared" ref="C18:C24" ca="1" si="2">1+C17</f>
        <v>46056</v>
      </c>
      <c r="D18" s="12" t="str">
        <f t="shared" ca="1" si="0"/>
        <v>火</v>
      </c>
      <c r="E18" s="42"/>
      <c r="F18" s="23"/>
      <c r="G18" s="10"/>
      <c r="H18" s="377"/>
      <c r="I18" s="378"/>
      <c r="J18" s="14"/>
      <c r="K18" s="12"/>
      <c r="L18" s="32"/>
      <c r="M18" s="11">
        <f t="shared" ca="1" si="1"/>
        <v>46056</v>
      </c>
      <c r="N18" s="12" t="str">
        <f t="shared" ca="1" si="1"/>
        <v>火</v>
      </c>
      <c r="O18" s="41">
        <f t="shared" si="1"/>
        <v>0</v>
      </c>
      <c r="P18" s="14">
        <f t="shared" si="1"/>
        <v>0</v>
      </c>
      <c r="Q18" s="24"/>
      <c r="R18" s="379"/>
      <c r="S18" s="380"/>
      <c r="T18" s="23"/>
      <c r="U18" s="24"/>
    </row>
    <row r="19" spans="1:21" ht="46.5" customHeight="1" x14ac:dyDescent="0.15">
      <c r="A19">
        <v>401</v>
      </c>
      <c r="C19" s="11">
        <f t="shared" ca="1" si="2"/>
        <v>46057</v>
      </c>
      <c r="D19" s="12" t="str">
        <f t="shared" ca="1" si="0"/>
        <v>水</v>
      </c>
      <c r="E19" s="42"/>
      <c r="F19" s="23"/>
      <c r="G19" s="10"/>
      <c r="H19" s="377"/>
      <c r="I19" s="378"/>
      <c r="J19" s="14"/>
      <c r="K19" s="12"/>
      <c r="L19" s="32"/>
      <c r="M19" s="11">
        <f t="shared" ca="1" si="1"/>
        <v>46057</v>
      </c>
      <c r="N19" s="12" t="str">
        <f t="shared" ca="1" si="1"/>
        <v>水</v>
      </c>
      <c r="O19" s="41">
        <f t="shared" si="1"/>
        <v>0</v>
      </c>
      <c r="P19" s="14">
        <f t="shared" si="1"/>
        <v>0</v>
      </c>
      <c r="Q19" s="24"/>
      <c r="R19" s="379"/>
      <c r="S19" s="380"/>
      <c r="T19" s="23"/>
      <c r="U19" s="24"/>
    </row>
    <row r="20" spans="1:21" ht="46.5" customHeight="1" x14ac:dyDescent="0.15">
      <c r="A20">
        <v>402</v>
      </c>
      <c r="C20" s="11">
        <f t="shared" ca="1" si="2"/>
        <v>46058</v>
      </c>
      <c r="D20" s="12" t="str">
        <f t="shared" ca="1" si="0"/>
        <v>木</v>
      </c>
      <c r="E20" s="42"/>
      <c r="F20" s="23"/>
      <c r="G20" s="12"/>
      <c r="H20" s="377"/>
      <c r="I20" s="378"/>
      <c r="J20" s="14"/>
      <c r="K20" s="12"/>
      <c r="L20" s="32"/>
      <c r="M20" s="11">
        <f t="shared" ca="1" si="1"/>
        <v>46058</v>
      </c>
      <c r="N20" s="12" t="str">
        <f t="shared" ca="1" si="1"/>
        <v>木</v>
      </c>
      <c r="O20" s="41">
        <f t="shared" si="1"/>
        <v>0</v>
      </c>
      <c r="P20" s="14">
        <f t="shared" si="1"/>
        <v>0</v>
      </c>
      <c r="Q20" s="24"/>
      <c r="R20" s="379"/>
      <c r="S20" s="380"/>
      <c r="T20" s="23"/>
      <c r="U20" s="24"/>
    </row>
    <row r="21" spans="1:21" ht="46.5" customHeight="1" x14ac:dyDescent="0.15">
      <c r="A21">
        <v>403</v>
      </c>
      <c r="C21" s="11">
        <f t="shared" ca="1" si="2"/>
        <v>46059</v>
      </c>
      <c r="D21" s="12" t="str">
        <f t="shared" ca="1" si="0"/>
        <v>金</v>
      </c>
      <c r="E21" s="42"/>
      <c r="F21" s="23"/>
      <c r="G21" s="12"/>
      <c r="H21" s="377"/>
      <c r="I21" s="378"/>
      <c r="J21" s="14"/>
      <c r="K21" s="12"/>
      <c r="L21" s="32"/>
      <c r="M21" s="11">
        <f t="shared" ca="1" si="1"/>
        <v>46059</v>
      </c>
      <c r="N21" s="12" t="str">
        <f t="shared" ca="1" si="1"/>
        <v>金</v>
      </c>
      <c r="O21" s="41">
        <f t="shared" si="1"/>
        <v>0</v>
      </c>
      <c r="P21" s="14">
        <f t="shared" si="1"/>
        <v>0</v>
      </c>
      <c r="Q21" s="24"/>
      <c r="R21" s="379"/>
      <c r="S21" s="380"/>
      <c r="T21" s="23"/>
      <c r="U21" s="24"/>
    </row>
    <row r="22" spans="1:21" ht="46.5" customHeight="1" x14ac:dyDescent="0.15">
      <c r="A22">
        <v>404</v>
      </c>
      <c r="C22" s="11">
        <f t="shared" ca="1" si="2"/>
        <v>46060</v>
      </c>
      <c r="D22" s="12" t="str">
        <f t="shared" ca="1" si="0"/>
        <v>土</v>
      </c>
      <c r="E22" s="42"/>
      <c r="F22" s="23"/>
      <c r="G22" s="12"/>
      <c r="H22" s="377"/>
      <c r="I22" s="378"/>
      <c r="J22" s="14"/>
      <c r="K22" s="12"/>
      <c r="L22" s="32"/>
      <c r="M22" s="11">
        <f t="shared" ca="1" si="1"/>
        <v>46060</v>
      </c>
      <c r="N22" s="12" t="str">
        <f t="shared" ca="1" si="1"/>
        <v>土</v>
      </c>
      <c r="O22" s="41">
        <f t="shared" si="1"/>
        <v>0</v>
      </c>
      <c r="P22" s="14">
        <f t="shared" si="1"/>
        <v>0</v>
      </c>
      <c r="Q22" s="24"/>
      <c r="R22" s="379"/>
      <c r="S22" s="380"/>
      <c r="T22" s="23"/>
      <c r="U22" s="24"/>
    </row>
    <row r="23" spans="1:21" ht="46.5" customHeight="1" x14ac:dyDescent="0.15">
      <c r="A23">
        <v>405</v>
      </c>
      <c r="C23" s="11">
        <f t="shared" ca="1" si="2"/>
        <v>46061</v>
      </c>
      <c r="D23" s="12" t="str">
        <f t="shared" ca="1" si="0"/>
        <v>日</v>
      </c>
      <c r="E23" s="42"/>
      <c r="F23" s="23"/>
      <c r="G23" s="12"/>
      <c r="H23" s="377"/>
      <c r="I23" s="378"/>
      <c r="J23" s="14"/>
      <c r="K23" s="12"/>
      <c r="L23" s="32"/>
      <c r="M23" s="11">
        <f t="shared" ca="1" si="1"/>
        <v>46061</v>
      </c>
      <c r="N23" s="12" t="str">
        <f t="shared" ca="1" si="1"/>
        <v>日</v>
      </c>
      <c r="O23" s="41">
        <f t="shared" si="1"/>
        <v>0</v>
      </c>
      <c r="P23" s="14">
        <f t="shared" si="1"/>
        <v>0</v>
      </c>
      <c r="Q23" s="24"/>
      <c r="R23" s="379"/>
      <c r="S23" s="380"/>
      <c r="T23" s="23"/>
      <c r="U23" s="24"/>
    </row>
    <row r="24" spans="1:21" ht="46.5" customHeight="1" x14ac:dyDescent="0.15">
      <c r="A24">
        <v>406</v>
      </c>
      <c r="C24" s="11">
        <f t="shared" ca="1" si="2"/>
        <v>46062</v>
      </c>
      <c r="D24" s="12" t="str">
        <f t="shared" ca="1" si="0"/>
        <v>月</v>
      </c>
      <c r="E24" s="42"/>
      <c r="F24" s="23"/>
      <c r="G24" s="12"/>
      <c r="H24" s="377"/>
      <c r="I24" s="378"/>
      <c r="J24" s="14"/>
      <c r="K24" s="12"/>
      <c r="L24" s="32"/>
      <c r="M24" s="11">
        <f t="shared" ca="1" si="1"/>
        <v>46062</v>
      </c>
      <c r="N24" s="12" t="str">
        <f t="shared" ca="1" si="1"/>
        <v>月</v>
      </c>
      <c r="O24" s="41">
        <f t="shared" si="1"/>
        <v>0</v>
      </c>
      <c r="P24" s="14">
        <f t="shared" si="1"/>
        <v>0</v>
      </c>
      <c r="Q24" s="24"/>
      <c r="R24" s="379"/>
      <c r="S24" s="380"/>
      <c r="T24" s="23"/>
      <c r="U24" s="24"/>
    </row>
    <row r="25" spans="1:21" ht="46.5" customHeight="1" x14ac:dyDescent="0.15">
      <c r="A25">
        <v>407</v>
      </c>
      <c r="C25" s="11">
        <f ca="1">1+C24</f>
        <v>46063</v>
      </c>
      <c r="D25" s="12" t="str">
        <f t="shared" ca="1" si="0"/>
        <v>火</v>
      </c>
      <c r="E25" s="42"/>
      <c r="F25" s="23"/>
      <c r="G25" s="12"/>
      <c r="H25" s="377"/>
      <c r="I25" s="378"/>
      <c r="J25" s="14"/>
      <c r="K25" s="12"/>
      <c r="L25" s="32"/>
      <c r="M25" s="11">
        <f t="shared" ca="1" si="1"/>
        <v>46063</v>
      </c>
      <c r="N25" s="12" t="str">
        <f t="shared" ca="1" si="1"/>
        <v>火</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408</v>
      </c>
      <c r="C36" s="11">
        <f ca="1">1+C25</f>
        <v>46064</v>
      </c>
      <c r="D36" s="12" t="str">
        <f ca="1">IF(C36="","",TEXT(C36,"AAA"))</f>
        <v>水</v>
      </c>
      <c r="E36" s="42"/>
      <c r="F36" s="23"/>
      <c r="G36" s="12"/>
      <c r="H36" s="377"/>
      <c r="I36" s="378"/>
      <c r="J36" s="14"/>
      <c r="K36" s="12"/>
      <c r="L36" s="32"/>
      <c r="M36" s="11">
        <f t="shared" ref="M36:O46" ca="1" si="3">C36</f>
        <v>46064</v>
      </c>
      <c r="N36" s="12" t="str">
        <f t="shared" ca="1" si="3"/>
        <v>水</v>
      </c>
      <c r="O36" s="41">
        <f>E36</f>
        <v>0</v>
      </c>
      <c r="P36" s="14">
        <f t="shared" ref="P36:P46" si="4">F36</f>
        <v>0</v>
      </c>
      <c r="Q36" s="24"/>
      <c r="R36" s="379"/>
      <c r="S36" s="380"/>
      <c r="T36" s="23"/>
      <c r="U36" s="24"/>
    </row>
    <row r="37" spans="1:21" ht="46.5" customHeight="1" x14ac:dyDescent="0.15">
      <c r="A37">
        <v>409</v>
      </c>
      <c r="C37" s="11">
        <f ca="1">1+C36</f>
        <v>46065</v>
      </c>
      <c r="D37" s="12" t="str">
        <f t="shared" ref="D37:D45" ca="1" si="5">IF(C37="","",TEXT(C37,"AAA"))</f>
        <v>木</v>
      </c>
      <c r="E37" s="42"/>
      <c r="F37" s="23"/>
      <c r="G37" s="12"/>
      <c r="H37" s="377"/>
      <c r="I37" s="378"/>
      <c r="J37" s="14"/>
      <c r="K37" s="12"/>
      <c r="L37" s="32"/>
      <c r="M37" s="11">
        <f t="shared" ca="1" si="3"/>
        <v>46065</v>
      </c>
      <c r="N37" s="12" t="str">
        <f t="shared" ca="1" si="3"/>
        <v>木</v>
      </c>
      <c r="O37" s="41">
        <f t="shared" si="3"/>
        <v>0</v>
      </c>
      <c r="P37" s="14">
        <f t="shared" si="4"/>
        <v>0</v>
      </c>
      <c r="Q37" s="24"/>
      <c r="R37" s="379"/>
      <c r="S37" s="380"/>
      <c r="T37" s="23"/>
      <c r="U37" s="24"/>
    </row>
    <row r="38" spans="1:21" ht="46.5" customHeight="1" x14ac:dyDescent="0.15">
      <c r="A38">
        <v>410</v>
      </c>
      <c r="C38" s="11">
        <f t="shared" ref="C38:C45" ca="1" si="6">1+C37</f>
        <v>46066</v>
      </c>
      <c r="D38" s="12" t="str">
        <f t="shared" ca="1" si="5"/>
        <v>金</v>
      </c>
      <c r="E38" s="42"/>
      <c r="F38" s="23"/>
      <c r="G38" s="10"/>
      <c r="H38" s="377"/>
      <c r="I38" s="378"/>
      <c r="J38" s="14"/>
      <c r="K38" s="12"/>
      <c r="L38" s="32"/>
      <c r="M38" s="11">
        <f t="shared" ca="1" si="3"/>
        <v>46066</v>
      </c>
      <c r="N38" s="12" t="str">
        <f t="shared" ca="1" si="3"/>
        <v>金</v>
      </c>
      <c r="O38" s="41">
        <f t="shared" si="3"/>
        <v>0</v>
      </c>
      <c r="P38" s="14">
        <f t="shared" si="4"/>
        <v>0</v>
      </c>
      <c r="Q38" s="24"/>
      <c r="R38" s="379"/>
      <c r="S38" s="380"/>
      <c r="T38" s="23"/>
      <c r="U38" s="24"/>
    </row>
    <row r="39" spans="1:21" ht="46.5" customHeight="1" x14ac:dyDescent="0.15">
      <c r="A39">
        <v>411</v>
      </c>
      <c r="C39" s="11">
        <f t="shared" ca="1" si="6"/>
        <v>46067</v>
      </c>
      <c r="D39" s="12" t="str">
        <f t="shared" ca="1" si="5"/>
        <v>土</v>
      </c>
      <c r="E39" s="42"/>
      <c r="F39" s="23"/>
      <c r="G39" s="10"/>
      <c r="H39" s="377"/>
      <c r="I39" s="378"/>
      <c r="J39" s="14"/>
      <c r="K39" s="12"/>
      <c r="L39" s="32"/>
      <c r="M39" s="11">
        <f t="shared" ca="1" si="3"/>
        <v>46067</v>
      </c>
      <c r="N39" s="12" t="str">
        <f t="shared" ca="1" si="3"/>
        <v>土</v>
      </c>
      <c r="O39" s="41">
        <f t="shared" si="3"/>
        <v>0</v>
      </c>
      <c r="P39" s="14">
        <f t="shared" si="4"/>
        <v>0</v>
      </c>
      <c r="Q39" s="24"/>
      <c r="R39" s="379"/>
      <c r="S39" s="380"/>
      <c r="T39" s="23"/>
      <c r="U39" s="24"/>
    </row>
    <row r="40" spans="1:21" ht="46.5" customHeight="1" x14ac:dyDescent="0.15">
      <c r="A40">
        <v>412</v>
      </c>
      <c r="C40" s="11">
        <f t="shared" ca="1" si="6"/>
        <v>46068</v>
      </c>
      <c r="D40" s="12" t="str">
        <f t="shared" ca="1" si="5"/>
        <v>日</v>
      </c>
      <c r="E40" s="42"/>
      <c r="F40" s="23"/>
      <c r="G40" s="12"/>
      <c r="H40" s="377"/>
      <c r="I40" s="378"/>
      <c r="J40" s="14"/>
      <c r="K40" s="12"/>
      <c r="L40" s="32"/>
      <c r="M40" s="11">
        <f t="shared" ca="1" si="3"/>
        <v>46068</v>
      </c>
      <c r="N40" s="12" t="str">
        <f t="shared" ca="1" si="3"/>
        <v>日</v>
      </c>
      <c r="O40" s="41">
        <f t="shared" si="3"/>
        <v>0</v>
      </c>
      <c r="P40" s="14">
        <f t="shared" si="4"/>
        <v>0</v>
      </c>
      <c r="Q40" s="24"/>
      <c r="R40" s="379"/>
      <c r="S40" s="380"/>
      <c r="T40" s="23"/>
      <c r="U40" s="24"/>
    </row>
    <row r="41" spans="1:21" ht="46.5" customHeight="1" x14ac:dyDescent="0.15">
      <c r="A41">
        <v>413</v>
      </c>
      <c r="C41" s="11">
        <f t="shared" ca="1" si="6"/>
        <v>46069</v>
      </c>
      <c r="D41" s="12" t="str">
        <f t="shared" ca="1" si="5"/>
        <v>月</v>
      </c>
      <c r="E41" s="42"/>
      <c r="F41" s="23"/>
      <c r="G41" s="12"/>
      <c r="H41" s="377"/>
      <c r="I41" s="378"/>
      <c r="J41" s="14"/>
      <c r="K41" s="12"/>
      <c r="L41" s="32"/>
      <c r="M41" s="11">
        <f t="shared" ca="1" si="3"/>
        <v>46069</v>
      </c>
      <c r="N41" s="12" t="str">
        <f t="shared" ca="1" si="3"/>
        <v>月</v>
      </c>
      <c r="O41" s="41">
        <f t="shared" si="3"/>
        <v>0</v>
      </c>
      <c r="P41" s="14">
        <f t="shared" si="4"/>
        <v>0</v>
      </c>
      <c r="Q41" s="24"/>
      <c r="R41" s="379"/>
      <c r="S41" s="380"/>
      <c r="T41" s="23"/>
      <c r="U41" s="24"/>
    </row>
    <row r="42" spans="1:21" ht="46.5" customHeight="1" x14ac:dyDescent="0.15">
      <c r="A42">
        <v>414</v>
      </c>
      <c r="C42" s="11">
        <f t="shared" ca="1" si="6"/>
        <v>46070</v>
      </c>
      <c r="D42" s="12" t="str">
        <f t="shared" ca="1" si="5"/>
        <v>火</v>
      </c>
      <c r="E42" s="42"/>
      <c r="F42" s="23"/>
      <c r="G42" s="12"/>
      <c r="H42" s="377"/>
      <c r="I42" s="378"/>
      <c r="J42" s="14"/>
      <c r="K42" s="12"/>
      <c r="L42" s="32"/>
      <c r="M42" s="11">
        <f t="shared" ca="1" si="3"/>
        <v>46070</v>
      </c>
      <c r="N42" s="12" t="str">
        <f t="shared" ca="1" si="3"/>
        <v>火</v>
      </c>
      <c r="O42" s="41">
        <f t="shared" si="3"/>
        <v>0</v>
      </c>
      <c r="P42" s="14">
        <f t="shared" si="4"/>
        <v>0</v>
      </c>
      <c r="Q42" s="24"/>
      <c r="R42" s="379"/>
      <c r="S42" s="380"/>
      <c r="T42" s="23"/>
      <c r="U42" s="24"/>
    </row>
    <row r="43" spans="1:21" ht="46.5" customHeight="1" x14ac:dyDescent="0.15">
      <c r="A43">
        <v>415</v>
      </c>
      <c r="C43" s="11">
        <f t="shared" ca="1" si="6"/>
        <v>46071</v>
      </c>
      <c r="D43" s="12" t="str">
        <f t="shared" ca="1" si="5"/>
        <v>水</v>
      </c>
      <c r="E43" s="42"/>
      <c r="F43" s="23"/>
      <c r="G43" s="12"/>
      <c r="H43" s="377"/>
      <c r="I43" s="378"/>
      <c r="J43" s="14"/>
      <c r="K43" s="12"/>
      <c r="L43" s="32"/>
      <c r="M43" s="11">
        <f t="shared" ca="1" si="3"/>
        <v>46071</v>
      </c>
      <c r="N43" s="12" t="str">
        <f t="shared" ca="1" si="3"/>
        <v>水</v>
      </c>
      <c r="O43" s="41">
        <f t="shared" si="3"/>
        <v>0</v>
      </c>
      <c r="P43" s="14">
        <f t="shared" si="4"/>
        <v>0</v>
      </c>
      <c r="Q43" s="24"/>
      <c r="R43" s="379"/>
      <c r="S43" s="380"/>
      <c r="T43" s="23"/>
      <c r="U43" s="24"/>
    </row>
    <row r="44" spans="1:21" ht="46.5" customHeight="1" x14ac:dyDescent="0.15">
      <c r="A44">
        <v>416</v>
      </c>
      <c r="C44" s="11">
        <f t="shared" ca="1" si="6"/>
        <v>46072</v>
      </c>
      <c r="D44" s="12" t="str">
        <f t="shared" ca="1" si="5"/>
        <v>木</v>
      </c>
      <c r="E44" s="42"/>
      <c r="F44" s="23"/>
      <c r="G44" s="12"/>
      <c r="H44" s="377"/>
      <c r="I44" s="378"/>
      <c r="J44" s="14"/>
      <c r="K44" s="12"/>
      <c r="L44" s="32"/>
      <c r="M44" s="11">
        <f t="shared" ca="1" si="3"/>
        <v>46072</v>
      </c>
      <c r="N44" s="12" t="str">
        <f t="shared" ca="1" si="3"/>
        <v>木</v>
      </c>
      <c r="O44" s="41">
        <f t="shared" si="3"/>
        <v>0</v>
      </c>
      <c r="P44" s="14">
        <f t="shared" si="4"/>
        <v>0</v>
      </c>
      <c r="Q44" s="24"/>
      <c r="R44" s="379"/>
      <c r="S44" s="380"/>
      <c r="T44" s="23"/>
      <c r="U44" s="24"/>
    </row>
    <row r="45" spans="1:21" ht="46.5" customHeight="1" x14ac:dyDescent="0.15">
      <c r="A45">
        <v>417</v>
      </c>
      <c r="C45" s="11">
        <f t="shared" ca="1" si="6"/>
        <v>46073</v>
      </c>
      <c r="D45" s="12" t="str">
        <f t="shared" ca="1" si="5"/>
        <v>金</v>
      </c>
      <c r="E45" s="42"/>
      <c r="F45" s="23"/>
      <c r="G45" s="12"/>
      <c r="H45" s="377"/>
      <c r="I45" s="378"/>
      <c r="J45" s="14"/>
      <c r="K45" s="12"/>
      <c r="L45" s="32"/>
      <c r="M45" s="11">
        <f t="shared" ca="1" si="3"/>
        <v>46073</v>
      </c>
      <c r="N45" s="12" t="str">
        <f t="shared" ca="1" si="3"/>
        <v>金</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418</v>
      </c>
      <c r="C56" s="11">
        <f ca="1">1+C45</f>
        <v>46074</v>
      </c>
      <c r="D56" s="12" t="str">
        <f t="shared" ref="D56:D66" ca="1" si="7">IF(C56="","",TEXT(C56,"AAA"))</f>
        <v>土</v>
      </c>
      <c r="E56" s="42"/>
      <c r="F56" s="23"/>
      <c r="G56" s="12"/>
      <c r="H56" s="377"/>
      <c r="I56" s="378"/>
      <c r="J56" s="14"/>
      <c r="K56" s="12"/>
      <c r="L56" s="32"/>
      <c r="M56" s="11">
        <f t="shared" ref="M56:O66" ca="1" si="8">C56</f>
        <v>46074</v>
      </c>
      <c r="N56" s="12" t="str">
        <f t="shared" ca="1" si="8"/>
        <v>土</v>
      </c>
      <c r="O56" s="41">
        <f>E56</f>
        <v>0</v>
      </c>
      <c r="P56" s="14">
        <f t="shared" ref="P56:P66" si="9">F56</f>
        <v>0</v>
      </c>
      <c r="Q56" s="24"/>
      <c r="R56" s="379"/>
      <c r="S56" s="380"/>
      <c r="T56" s="23"/>
      <c r="U56" s="24"/>
    </row>
    <row r="57" spans="1:21" ht="46.5" customHeight="1" x14ac:dyDescent="0.15">
      <c r="A57">
        <v>419</v>
      </c>
      <c r="C57" s="11">
        <f ca="1">1+C56</f>
        <v>46075</v>
      </c>
      <c r="D57" s="12" t="str">
        <f t="shared" ca="1" si="7"/>
        <v>日</v>
      </c>
      <c r="E57" s="42"/>
      <c r="F57" s="23"/>
      <c r="G57" s="12"/>
      <c r="H57" s="377"/>
      <c r="I57" s="378"/>
      <c r="J57" s="14"/>
      <c r="K57" s="12"/>
      <c r="L57" s="32"/>
      <c r="M57" s="11">
        <f t="shared" ca="1" si="8"/>
        <v>46075</v>
      </c>
      <c r="N57" s="12" t="str">
        <f t="shared" ca="1" si="8"/>
        <v>日</v>
      </c>
      <c r="O57" s="41">
        <f t="shared" si="8"/>
        <v>0</v>
      </c>
      <c r="P57" s="14">
        <f t="shared" si="9"/>
        <v>0</v>
      </c>
      <c r="Q57" s="24"/>
      <c r="R57" s="379"/>
      <c r="S57" s="380"/>
      <c r="T57" s="23"/>
      <c r="U57" s="24"/>
    </row>
    <row r="58" spans="1:21" ht="46.5" customHeight="1" x14ac:dyDescent="0.15">
      <c r="A58">
        <v>420</v>
      </c>
      <c r="C58" s="11">
        <f t="shared" ref="C58:C63" ca="1" si="10">1+C57</f>
        <v>46076</v>
      </c>
      <c r="D58" s="12" t="str">
        <f t="shared" ca="1" si="7"/>
        <v>月</v>
      </c>
      <c r="E58" s="42"/>
      <c r="F58" s="23"/>
      <c r="G58" s="10"/>
      <c r="H58" s="377"/>
      <c r="I58" s="378"/>
      <c r="J58" s="14"/>
      <c r="K58" s="12"/>
      <c r="L58" s="32"/>
      <c r="M58" s="11">
        <f t="shared" ca="1" si="8"/>
        <v>46076</v>
      </c>
      <c r="N58" s="12" t="str">
        <f t="shared" ca="1" si="8"/>
        <v>月</v>
      </c>
      <c r="O58" s="41">
        <f t="shared" si="8"/>
        <v>0</v>
      </c>
      <c r="P58" s="14">
        <f t="shared" si="9"/>
        <v>0</v>
      </c>
      <c r="Q58" s="24"/>
      <c r="R58" s="379"/>
      <c r="S58" s="380"/>
      <c r="T58" s="23"/>
      <c r="U58" s="24"/>
    </row>
    <row r="59" spans="1:21" ht="46.5" customHeight="1" x14ac:dyDescent="0.15">
      <c r="A59">
        <v>421</v>
      </c>
      <c r="C59" s="11">
        <f t="shared" ca="1" si="10"/>
        <v>46077</v>
      </c>
      <c r="D59" s="12" t="str">
        <f t="shared" ca="1" si="7"/>
        <v>火</v>
      </c>
      <c r="E59" s="42"/>
      <c r="F59" s="23"/>
      <c r="G59" s="10"/>
      <c r="H59" s="377"/>
      <c r="I59" s="378"/>
      <c r="J59" s="14"/>
      <c r="K59" s="12"/>
      <c r="L59" s="32"/>
      <c r="M59" s="11">
        <f t="shared" ca="1" si="8"/>
        <v>46077</v>
      </c>
      <c r="N59" s="12" t="str">
        <f t="shared" ca="1" si="8"/>
        <v>火</v>
      </c>
      <c r="O59" s="41">
        <f t="shared" si="8"/>
        <v>0</v>
      </c>
      <c r="P59" s="14">
        <f t="shared" si="9"/>
        <v>0</v>
      </c>
      <c r="Q59" s="24"/>
      <c r="R59" s="379"/>
      <c r="S59" s="380"/>
      <c r="T59" s="23"/>
      <c r="U59" s="24"/>
    </row>
    <row r="60" spans="1:21" ht="46.5" customHeight="1" x14ac:dyDescent="0.15">
      <c r="A60">
        <v>422</v>
      </c>
      <c r="C60" s="11">
        <f t="shared" ca="1" si="10"/>
        <v>46078</v>
      </c>
      <c r="D60" s="12" t="str">
        <f t="shared" ca="1" si="7"/>
        <v>水</v>
      </c>
      <c r="E60" s="42"/>
      <c r="F60" s="23"/>
      <c r="G60" s="12"/>
      <c r="H60" s="377"/>
      <c r="I60" s="378"/>
      <c r="J60" s="14"/>
      <c r="K60" s="12"/>
      <c r="L60" s="32"/>
      <c r="M60" s="11">
        <f t="shared" ca="1" si="8"/>
        <v>46078</v>
      </c>
      <c r="N60" s="12" t="str">
        <f t="shared" ca="1" si="8"/>
        <v>水</v>
      </c>
      <c r="O60" s="41">
        <f t="shared" si="8"/>
        <v>0</v>
      </c>
      <c r="P60" s="14">
        <f t="shared" si="9"/>
        <v>0</v>
      </c>
      <c r="Q60" s="24"/>
      <c r="R60" s="379"/>
      <c r="S60" s="380"/>
      <c r="T60" s="23"/>
      <c r="U60" s="24"/>
    </row>
    <row r="61" spans="1:21" ht="46.5" customHeight="1" x14ac:dyDescent="0.15">
      <c r="A61">
        <v>423</v>
      </c>
      <c r="C61" s="11">
        <f t="shared" ca="1" si="10"/>
        <v>46079</v>
      </c>
      <c r="D61" s="12" t="str">
        <f t="shared" ca="1" si="7"/>
        <v>木</v>
      </c>
      <c r="E61" s="42"/>
      <c r="F61" s="23"/>
      <c r="G61" s="12"/>
      <c r="H61" s="377"/>
      <c r="I61" s="378"/>
      <c r="J61" s="14"/>
      <c r="K61" s="12"/>
      <c r="L61" s="32"/>
      <c r="M61" s="11">
        <f t="shared" ca="1" si="8"/>
        <v>46079</v>
      </c>
      <c r="N61" s="12" t="str">
        <f t="shared" ca="1" si="8"/>
        <v>木</v>
      </c>
      <c r="O61" s="41">
        <f t="shared" si="8"/>
        <v>0</v>
      </c>
      <c r="P61" s="14">
        <f t="shared" si="9"/>
        <v>0</v>
      </c>
      <c r="Q61" s="24"/>
      <c r="R61" s="379"/>
      <c r="S61" s="380"/>
      <c r="T61" s="23"/>
      <c r="U61" s="24"/>
    </row>
    <row r="62" spans="1:21" ht="46.5" customHeight="1" x14ac:dyDescent="0.15">
      <c r="A62">
        <v>424</v>
      </c>
      <c r="C62" s="11">
        <f t="shared" ca="1" si="10"/>
        <v>46080</v>
      </c>
      <c r="D62" s="12" t="str">
        <f t="shared" ca="1" si="7"/>
        <v>金</v>
      </c>
      <c r="E62" s="42"/>
      <c r="F62" s="23"/>
      <c r="G62" s="12"/>
      <c r="H62" s="377"/>
      <c r="I62" s="378"/>
      <c r="J62" s="14"/>
      <c r="K62" s="12"/>
      <c r="L62" s="32"/>
      <c r="M62" s="11">
        <f t="shared" ca="1" si="8"/>
        <v>46080</v>
      </c>
      <c r="N62" s="12" t="str">
        <f t="shared" ca="1" si="8"/>
        <v>金</v>
      </c>
      <c r="O62" s="41">
        <f t="shared" si="8"/>
        <v>0</v>
      </c>
      <c r="P62" s="14">
        <f t="shared" si="9"/>
        <v>0</v>
      </c>
      <c r="Q62" s="24"/>
      <c r="R62" s="379"/>
      <c r="S62" s="380"/>
      <c r="T62" s="23"/>
      <c r="U62" s="24"/>
    </row>
    <row r="63" spans="1:21" ht="46.5" customHeight="1" x14ac:dyDescent="0.15">
      <c r="A63">
        <v>425</v>
      </c>
      <c r="C63" s="11">
        <f t="shared" ca="1" si="10"/>
        <v>46081</v>
      </c>
      <c r="D63" s="12" t="str">
        <f t="shared" ca="1" si="7"/>
        <v>土</v>
      </c>
      <c r="E63" s="42"/>
      <c r="F63" s="23"/>
      <c r="G63" s="12"/>
      <c r="H63" s="377"/>
      <c r="I63" s="378"/>
      <c r="J63" s="14"/>
      <c r="K63" s="12"/>
      <c r="L63" s="32"/>
      <c r="M63" s="11">
        <f t="shared" ca="1" si="8"/>
        <v>46081</v>
      </c>
      <c r="N63" s="12" t="str">
        <f t="shared" ca="1" si="8"/>
        <v>土</v>
      </c>
      <c r="O63" s="41">
        <f t="shared" si="8"/>
        <v>0</v>
      </c>
      <c r="P63" s="14">
        <f t="shared" si="9"/>
        <v>0</v>
      </c>
      <c r="Q63" s="24"/>
      <c r="R63" s="379"/>
      <c r="S63" s="380"/>
      <c r="T63" s="23"/>
      <c r="U63" s="24"/>
    </row>
    <row r="64" spans="1:21" ht="46.5" customHeight="1" x14ac:dyDescent="0.15">
      <c r="A64">
        <v>426</v>
      </c>
      <c r="C64" s="11" t="str">
        <f ca="1">IF(TEXT(VLOOKUP(ｶﾚﾝﾀﾞｰ!$QT$1,ｶﾚﾝﾀﾞｰ!$QS$5:$AGJ$45,42,FALSE),"mm")="03","",VLOOKUP(ｶﾚﾝﾀﾞｰ!$QT$1,ｶﾚﾝﾀﾞｰ!$QS$5:$AGJ$45,42,FALSE))</f>
        <v/>
      </c>
      <c r="D64" s="12" t="str">
        <f ca="1">IF(C64="","",TEXT(C64,"AAA"))</f>
        <v/>
      </c>
      <c r="E64" s="42"/>
      <c r="F64" s="23"/>
      <c r="G64" s="12"/>
      <c r="H64" s="377"/>
      <c r="I64" s="378"/>
      <c r="J64" s="14"/>
      <c r="K64" s="12"/>
      <c r="L64" s="32"/>
      <c r="M64" s="11" t="str">
        <f t="shared" ca="1" si="8"/>
        <v/>
      </c>
      <c r="N64" s="12" t="str">
        <f t="shared" ca="1" si="8"/>
        <v/>
      </c>
      <c r="O64" s="41">
        <f t="shared" si="8"/>
        <v>0</v>
      </c>
      <c r="P64" s="14">
        <f t="shared" si="9"/>
        <v>0</v>
      </c>
      <c r="Q64" s="24"/>
      <c r="R64" s="379"/>
      <c r="S64" s="380"/>
      <c r="T64" s="23"/>
      <c r="U64" s="24"/>
    </row>
    <row r="65" spans="3:21" ht="46.5" customHeight="1" x14ac:dyDescent="0.15">
      <c r="C65" s="11"/>
      <c r="D65" s="12" t="str">
        <f t="shared" si="7"/>
        <v/>
      </c>
      <c r="E65" s="42"/>
      <c r="F65" s="23"/>
      <c r="G65" s="12"/>
      <c r="H65" s="377"/>
      <c r="I65" s="378"/>
      <c r="J65" s="14"/>
      <c r="K65" s="12"/>
      <c r="L65" s="32"/>
      <c r="M65" s="11">
        <f t="shared" si="8"/>
        <v>0</v>
      </c>
      <c r="N65" s="12" t="str">
        <f t="shared" si="8"/>
        <v/>
      </c>
      <c r="O65" s="41">
        <f t="shared" si="8"/>
        <v>0</v>
      </c>
      <c r="P65" s="14">
        <f t="shared" si="9"/>
        <v>0</v>
      </c>
      <c r="Q65" s="24"/>
      <c r="R65" s="379"/>
      <c r="S65" s="380"/>
      <c r="T65" s="23"/>
      <c r="U65" s="24"/>
    </row>
    <row r="66" spans="3:21" ht="46.5" customHeight="1" x14ac:dyDescent="0.15">
      <c r="C66" s="11"/>
      <c r="D66" s="12" t="str">
        <f t="shared" si="7"/>
        <v/>
      </c>
      <c r="E66" s="42"/>
      <c r="F66" s="23"/>
      <c r="G66" s="12"/>
      <c r="H66" s="377"/>
      <c r="I66" s="378"/>
      <c r="J66" s="14"/>
      <c r="K66" s="12"/>
      <c r="L66" s="32"/>
      <c r="M66" s="11">
        <f t="shared" si="8"/>
        <v>0</v>
      </c>
      <c r="N66" s="12" t="str">
        <f t="shared" si="8"/>
        <v/>
      </c>
      <c r="O66" s="41">
        <f t="shared" si="8"/>
        <v>0</v>
      </c>
      <c r="P66" s="14">
        <f t="shared" si="9"/>
        <v>0</v>
      </c>
      <c r="Q66" s="24"/>
      <c r="R66" s="379"/>
      <c r="S66" s="380"/>
      <c r="T66" s="23"/>
      <c r="U66" s="24"/>
    </row>
    <row r="67" spans="3: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3:21" x14ac:dyDescent="0.15">
      <c r="C68" s="13"/>
      <c r="M68" s="13"/>
    </row>
    <row r="69" spans="3:21" ht="14.25" x14ac:dyDescent="0.15">
      <c r="C69" s="8" t="s">
        <v>23</v>
      </c>
      <c r="M69" s="8" t="s">
        <v>23</v>
      </c>
    </row>
    <row r="70" spans="3:21" ht="22.5" customHeight="1" x14ac:dyDescent="0.15">
      <c r="C70" s="30"/>
      <c r="D70" s="28"/>
      <c r="E70" s="28"/>
      <c r="F70" s="28"/>
      <c r="G70" s="28"/>
      <c r="H70" s="28"/>
      <c r="I70" s="28"/>
      <c r="J70" s="28"/>
      <c r="K70" s="28"/>
      <c r="L70" s="33"/>
      <c r="M70" s="30"/>
      <c r="N70" s="28"/>
      <c r="O70" s="28"/>
      <c r="P70" s="28"/>
      <c r="Q70" s="28"/>
      <c r="R70" s="28"/>
      <c r="S70" s="28"/>
      <c r="T70" s="28"/>
      <c r="U70" s="28"/>
    </row>
    <row r="71" spans="3:21" ht="22.5" customHeight="1" x14ac:dyDescent="0.15">
      <c r="C71" s="31"/>
      <c r="D71" s="29"/>
      <c r="E71" s="29"/>
      <c r="F71" s="29"/>
      <c r="G71" s="29"/>
      <c r="H71" s="29"/>
      <c r="I71" s="29"/>
      <c r="J71" s="29"/>
      <c r="K71" s="29"/>
      <c r="L71" s="33"/>
      <c r="M71" s="31"/>
      <c r="N71" s="29"/>
      <c r="O71" s="29"/>
      <c r="P71" s="29"/>
      <c r="Q71" s="29"/>
      <c r="R71" s="29"/>
      <c r="S71" s="29"/>
      <c r="T71" s="29"/>
      <c r="U71" s="29"/>
    </row>
    <row r="72" spans="3:21" ht="22.5" customHeight="1" x14ac:dyDescent="0.15">
      <c r="C72" s="31"/>
      <c r="D72" s="29"/>
      <c r="E72" s="29"/>
      <c r="F72" s="29"/>
      <c r="G72" s="29"/>
      <c r="H72" s="29"/>
      <c r="I72" s="29"/>
      <c r="J72" s="29"/>
      <c r="K72" s="29"/>
      <c r="L72" s="33"/>
      <c r="M72" s="31"/>
      <c r="N72" s="29"/>
      <c r="O72" s="29"/>
      <c r="P72" s="29"/>
      <c r="Q72" s="29"/>
      <c r="R72" s="29"/>
      <c r="S72" s="29"/>
      <c r="T72" s="29"/>
      <c r="U72" s="29"/>
    </row>
    <row r="73" spans="3:21" ht="22.5" customHeight="1" x14ac:dyDescent="0.15">
      <c r="C73" s="31"/>
      <c r="D73" s="29"/>
      <c r="E73" s="29"/>
      <c r="F73" s="29"/>
      <c r="G73" s="29"/>
      <c r="H73" s="29"/>
      <c r="I73" s="29"/>
      <c r="J73" s="29"/>
      <c r="K73" s="29"/>
      <c r="L73" s="33"/>
      <c r="M73" s="31"/>
      <c r="N73" s="29"/>
      <c r="O73" s="29"/>
      <c r="P73" s="29"/>
      <c r="Q73" s="29"/>
      <c r="R73" s="29"/>
      <c r="S73" s="29"/>
      <c r="T73" s="29"/>
      <c r="U73" s="29"/>
    </row>
    <row r="74" spans="3:21" ht="11.25" customHeight="1" x14ac:dyDescent="0.15">
      <c r="C74" s="34"/>
      <c r="D74" s="33"/>
      <c r="E74" s="33"/>
      <c r="F74" s="33"/>
      <c r="G74" s="33"/>
      <c r="H74" s="33"/>
      <c r="I74" s="33"/>
      <c r="J74" s="33"/>
      <c r="K74" s="33"/>
      <c r="L74" s="33"/>
      <c r="M74" s="34"/>
      <c r="N74" s="33"/>
      <c r="O74" s="33"/>
      <c r="P74" s="33"/>
      <c r="Q74" s="33"/>
      <c r="R74" s="33"/>
      <c r="S74" s="33"/>
      <c r="T74" s="33"/>
      <c r="U74" s="33"/>
    </row>
    <row r="75" spans="3: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427</v>
      </c>
      <c r="C16" s="11">
        <f ca="1">VLOOKUP(ｶﾚﾝﾀﾞｰ!$QT$1,ｶﾚﾝﾀﾞｰ!$QS$5:$AGJ$45,43,FALSE)</f>
        <v>46082</v>
      </c>
      <c r="D16" s="12" t="str">
        <f ca="1">IF(C16="","",TEXT(C16,"AAA"))</f>
        <v>日</v>
      </c>
      <c r="E16" s="42"/>
      <c r="F16" s="23"/>
      <c r="G16" s="12"/>
      <c r="H16" s="377"/>
      <c r="I16" s="378"/>
      <c r="J16" s="14"/>
      <c r="K16" s="12"/>
      <c r="L16" s="32"/>
      <c r="M16" s="11">
        <f ca="1">C16</f>
        <v>46082</v>
      </c>
      <c r="N16" s="12" t="str">
        <f ca="1">D16</f>
        <v>日</v>
      </c>
      <c r="O16" s="41">
        <f>E16</f>
        <v>0</v>
      </c>
      <c r="P16" s="14">
        <f>F16</f>
        <v>0</v>
      </c>
      <c r="Q16" s="24"/>
      <c r="R16" s="379"/>
      <c r="S16" s="380"/>
      <c r="T16" s="23"/>
      <c r="U16" s="24"/>
    </row>
    <row r="17" spans="1:21" ht="46.5" customHeight="1" x14ac:dyDescent="0.15">
      <c r="A17">
        <v>428</v>
      </c>
      <c r="C17" s="11">
        <f ca="1">1+C16</f>
        <v>46083</v>
      </c>
      <c r="D17" s="12" t="str">
        <f t="shared" ref="D17:D25" ca="1" si="0">IF(C17="","",TEXT(C17,"AAA"))</f>
        <v>月</v>
      </c>
      <c r="E17" s="42"/>
      <c r="F17" s="23"/>
      <c r="G17" s="12"/>
      <c r="H17" s="377"/>
      <c r="I17" s="378"/>
      <c r="J17" s="14"/>
      <c r="K17" s="12"/>
      <c r="L17" s="32"/>
      <c r="M17" s="11">
        <f t="shared" ref="M17:P26" ca="1" si="1">C17</f>
        <v>46083</v>
      </c>
      <c r="N17" s="12" t="str">
        <f t="shared" ca="1" si="1"/>
        <v>月</v>
      </c>
      <c r="O17" s="41">
        <f t="shared" si="1"/>
        <v>0</v>
      </c>
      <c r="P17" s="14">
        <f t="shared" si="1"/>
        <v>0</v>
      </c>
      <c r="Q17" s="24"/>
      <c r="R17" s="379"/>
      <c r="S17" s="380"/>
      <c r="T17" s="23"/>
      <c r="U17" s="24"/>
    </row>
    <row r="18" spans="1:21" ht="46.5" customHeight="1" x14ac:dyDescent="0.15">
      <c r="A18">
        <v>429</v>
      </c>
      <c r="C18" s="11">
        <f t="shared" ref="C18:C24" ca="1" si="2">1+C17</f>
        <v>46084</v>
      </c>
      <c r="D18" s="12" t="str">
        <f t="shared" ca="1" si="0"/>
        <v>火</v>
      </c>
      <c r="E18" s="42"/>
      <c r="F18" s="23"/>
      <c r="G18" s="10"/>
      <c r="H18" s="377"/>
      <c r="I18" s="378"/>
      <c r="J18" s="14"/>
      <c r="K18" s="12"/>
      <c r="L18" s="32"/>
      <c r="M18" s="11">
        <f t="shared" ca="1" si="1"/>
        <v>46084</v>
      </c>
      <c r="N18" s="12" t="str">
        <f t="shared" ca="1" si="1"/>
        <v>火</v>
      </c>
      <c r="O18" s="41">
        <f t="shared" si="1"/>
        <v>0</v>
      </c>
      <c r="P18" s="14">
        <f t="shared" si="1"/>
        <v>0</v>
      </c>
      <c r="Q18" s="24"/>
      <c r="R18" s="379"/>
      <c r="S18" s="380"/>
      <c r="T18" s="23"/>
      <c r="U18" s="24"/>
    </row>
    <row r="19" spans="1:21" ht="46.5" customHeight="1" x14ac:dyDescent="0.15">
      <c r="A19">
        <v>430</v>
      </c>
      <c r="C19" s="11">
        <f t="shared" ca="1" si="2"/>
        <v>46085</v>
      </c>
      <c r="D19" s="12" t="str">
        <f t="shared" ca="1" si="0"/>
        <v>水</v>
      </c>
      <c r="E19" s="42"/>
      <c r="F19" s="23"/>
      <c r="G19" s="10"/>
      <c r="H19" s="377"/>
      <c r="I19" s="378"/>
      <c r="J19" s="14"/>
      <c r="K19" s="12"/>
      <c r="L19" s="32"/>
      <c r="M19" s="11">
        <f t="shared" ca="1" si="1"/>
        <v>46085</v>
      </c>
      <c r="N19" s="12" t="str">
        <f t="shared" ca="1" si="1"/>
        <v>水</v>
      </c>
      <c r="O19" s="41">
        <f t="shared" si="1"/>
        <v>0</v>
      </c>
      <c r="P19" s="14">
        <f t="shared" si="1"/>
        <v>0</v>
      </c>
      <c r="Q19" s="24"/>
      <c r="R19" s="379"/>
      <c r="S19" s="380"/>
      <c r="T19" s="23"/>
      <c r="U19" s="24"/>
    </row>
    <row r="20" spans="1:21" ht="46.5" customHeight="1" x14ac:dyDescent="0.15">
      <c r="A20">
        <v>431</v>
      </c>
      <c r="C20" s="11">
        <f t="shared" ca="1" si="2"/>
        <v>46086</v>
      </c>
      <c r="D20" s="12" t="str">
        <f t="shared" ca="1" si="0"/>
        <v>木</v>
      </c>
      <c r="E20" s="42"/>
      <c r="F20" s="23"/>
      <c r="G20" s="12"/>
      <c r="H20" s="377"/>
      <c r="I20" s="378"/>
      <c r="J20" s="14"/>
      <c r="K20" s="12"/>
      <c r="L20" s="32"/>
      <c r="M20" s="11">
        <f t="shared" ca="1" si="1"/>
        <v>46086</v>
      </c>
      <c r="N20" s="12" t="str">
        <f t="shared" ca="1" si="1"/>
        <v>木</v>
      </c>
      <c r="O20" s="41">
        <f t="shared" si="1"/>
        <v>0</v>
      </c>
      <c r="P20" s="14">
        <f t="shared" si="1"/>
        <v>0</v>
      </c>
      <c r="Q20" s="24"/>
      <c r="R20" s="379"/>
      <c r="S20" s="380"/>
      <c r="T20" s="23"/>
      <c r="U20" s="24"/>
    </row>
    <row r="21" spans="1:21" ht="46.5" customHeight="1" x14ac:dyDescent="0.15">
      <c r="A21">
        <v>432</v>
      </c>
      <c r="C21" s="11">
        <f t="shared" ca="1" si="2"/>
        <v>46087</v>
      </c>
      <c r="D21" s="12" t="str">
        <f t="shared" ca="1" si="0"/>
        <v>金</v>
      </c>
      <c r="E21" s="42"/>
      <c r="F21" s="23"/>
      <c r="G21" s="12"/>
      <c r="H21" s="377"/>
      <c r="I21" s="378"/>
      <c r="J21" s="14"/>
      <c r="K21" s="12"/>
      <c r="L21" s="32"/>
      <c r="M21" s="11">
        <f t="shared" ca="1" si="1"/>
        <v>46087</v>
      </c>
      <c r="N21" s="12" t="str">
        <f t="shared" ca="1" si="1"/>
        <v>金</v>
      </c>
      <c r="O21" s="41">
        <f t="shared" si="1"/>
        <v>0</v>
      </c>
      <c r="P21" s="14">
        <f t="shared" si="1"/>
        <v>0</v>
      </c>
      <c r="Q21" s="24"/>
      <c r="R21" s="379"/>
      <c r="S21" s="380"/>
      <c r="T21" s="23"/>
      <c r="U21" s="24"/>
    </row>
    <row r="22" spans="1:21" ht="46.5" customHeight="1" x14ac:dyDescent="0.15">
      <c r="A22">
        <v>433</v>
      </c>
      <c r="C22" s="11">
        <f t="shared" ca="1" si="2"/>
        <v>46088</v>
      </c>
      <c r="D22" s="12" t="str">
        <f t="shared" ca="1" si="0"/>
        <v>土</v>
      </c>
      <c r="E22" s="42"/>
      <c r="F22" s="23"/>
      <c r="G22" s="12"/>
      <c r="H22" s="377"/>
      <c r="I22" s="378"/>
      <c r="J22" s="14"/>
      <c r="K22" s="12"/>
      <c r="L22" s="32"/>
      <c r="M22" s="11">
        <f t="shared" ca="1" si="1"/>
        <v>46088</v>
      </c>
      <c r="N22" s="12" t="str">
        <f t="shared" ca="1" si="1"/>
        <v>土</v>
      </c>
      <c r="O22" s="41">
        <f t="shared" si="1"/>
        <v>0</v>
      </c>
      <c r="P22" s="14">
        <f t="shared" si="1"/>
        <v>0</v>
      </c>
      <c r="Q22" s="24"/>
      <c r="R22" s="379"/>
      <c r="S22" s="380"/>
      <c r="T22" s="23"/>
      <c r="U22" s="24"/>
    </row>
    <row r="23" spans="1:21" ht="46.5" customHeight="1" x14ac:dyDescent="0.15">
      <c r="A23">
        <v>434</v>
      </c>
      <c r="C23" s="11">
        <f t="shared" ca="1" si="2"/>
        <v>46089</v>
      </c>
      <c r="D23" s="12" t="str">
        <f t="shared" ca="1" si="0"/>
        <v>日</v>
      </c>
      <c r="E23" s="42"/>
      <c r="F23" s="23"/>
      <c r="G23" s="12"/>
      <c r="H23" s="377"/>
      <c r="I23" s="378"/>
      <c r="J23" s="14"/>
      <c r="K23" s="12"/>
      <c r="L23" s="32"/>
      <c r="M23" s="11">
        <f t="shared" ca="1" si="1"/>
        <v>46089</v>
      </c>
      <c r="N23" s="12" t="str">
        <f t="shared" ca="1" si="1"/>
        <v>日</v>
      </c>
      <c r="O23" s="41">
        <f t="shared" si="1"/>
        <v>0</v>
      </c>
      <c r="P23" s="14">
        <f t="shared" si="1"/>
        <v>0</v>
      </c>
      <c r="Q23" s="24"/>
      <c r="R23" s="379"/>
      <c r="S23" s="380"/>
      <c r="T23" s="23"/>
      <c r="U23" s="24"/>
    </row>
    <row r="24" spans="1:21" ht="46.5" customHeight="1" x14ac:dyDescent="0.15">
      <c r="A24">
        <v>435</v>
      </c>
      <c r="C24" s="11">
        <f t="shared" ca="1" si="2"/>
        <v>46090</v>
      </c>
      <c r="D24" s="12" t="str">
        <f t="shared" ca="1" si="0"/>
        <v>月</v>
      </c>
      <c r="E24" s="42"/>
      <c r="F24" s="23"/>
      <c r="G24" s="12"/>
      <c r="H24" s="377"/>
      <c r="I24" s="378"/>
      <c r="J24" s="14"/>
      <c r="K24" s="12"/>
      <c r="L24" s="32"/>
      <c r="M24" s="11">
        <f t="shared" ca="1" si="1"/>
        <v>46090</v>
      </c>
      <c r="N24" s="12" t="str">
        <f t="shared" ca="1" si="1"/>
        <v>月</v>
      </c>
      <c r="O24" s="41">
        <f t="shared" si="1"/>
        <v>0</v>
      </c>
      <c r="P24" s="14">
        <f t="shared" si="1"/>
        <v>0</v>
      </c>
      <c r="Q24" s="24"/>
      <c r="R24" s="379"/>
      <c r="S24" s="380"/>
      <c r="T24" s="23"/>
      <c r="U24" s="24"/>
    </row>
    <row r="25" spans="1:21" ht="46.5" customHeight="1" x14ac:dyDescent="0.15">
      <c r="A25">
        <v>436</v>
      </c>
      <c r="C25" s="11">
        <f ca="1">1+C24</f>
        <v>46091</v>
      </c>
      <c r="D25" s="12" t="str">
        <f t="shared" ca="1" si="0"/>
        <v>火</v>
      </c>
      <c r="E25" s="42"/>
      <c r="F25" s="23"/>
      <c r="G25" s="12"/>
      <c r="H25" s="377"/>
      <c r="I25" s="378"/>
      <c r="J25" s="14"/>
      <c r="K25" s="12"/>
      <c r="L25" s="32"/>
      <c r="M25" s="11">
        <f t="shared" ca="1" si="1"/>
        <v>46091</v>
      </c>
      <c r="N25" s="12" t="str">
        <f t="shared" ca="1" si="1"/>
        <v>火</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437</v>
      </c>
      <c r="C36" s="11">
        <f ca="1">1+C25</f>
        <v>46092</v>
      </c>
      <c r="D36" s="12" t="str">
        <f ca="1">IF(C36="","",TEXT(C36,"AAA"))</f>
        <v>水</v>
      </c>
      <c r="E36" s="42"/>
      <c r="F36" s="23"/>
      <c r="G36" s="12"/>
      <c r="H36" s="377"/>
      <c r="I36" s="378"/>
      <c r="J36" s="14"/>
      <c r="K36" s="12"/>
      <c r="L36" s="32"/>
      <c r="M36" s="11">
        <f t="shared" ref="M36:O46" ca="1" si="3">C36</f>
        <v>46092</v>
      </c>
      <c r="N36" s="12" t="str">
        <f t="shared" ca="1" si="3"/>
        <v>水</v>
      </c>
      <c r="O36" s="41">
        <f>E36</f>
        <v>0</v>
      </c>
      <c r="P36" s="14">
        <f t="shared" ref="P36:P46" si="4">F36</f>
        <v>0</v>
      </c>
      <c r="Q36" s="24"/>
      <c r="R36" s="379"/>
      <c r="S36" s="380"/>
      <c r="T36" s="23"/>
      <c r="U36" s="24"/>
    </row>
    <row r="37" spans="1:21" ht="46.5" customHeight="1" x14ac:dyDescent="0.15">
      <c r="A37">
        <v>438</v>
      </c>
      <c r="C37" s="11">
        <f ca="1">1+C36</f>
        <v>46093</v>
      </c>
      <c r="D37" s="12" t="str">
        <f t="shared" ref="D37:D45" ca="1" si="5">IF(C37="","",TEXT(C37,"AAA"))</f>
        <v>木</v>
      </c>
      <c r="E37" s="42"/>
      <c r="F37" s="23"/>
      <c r="G37" s="12"/>
      <c r="H37" s="377"/>
      <c r="I37" s="378"/>
      <c r="J37" s="14"/>
      <c r="K37" s="12"/>
      <c r="L37" s="32"/>
      <c r="M37" s="11">
        <f t="shared" ca="1" si="3"/>
        <v>46093</v>
      </c>
      <c r="N37" s="12" t="str">
        <f t="shared" ca="1" si="3"/>
        <v>木</v>
      </c>
      <c r="O37" s="41">
        <f t="shared" si="3"/>
        <v>0</v>
      </c>
      <c r="P37" s="14">
        <f t="shared" si="4"/>
        <v>0</v>
      </c>
      <c r="Q37" s="24"/>
      <c r="R37" s="379"/>
      <c r="S37" s="380"/>
      <c r="T37" s="23"/>
      <c r="U37" s="24"/>
    </row>
    <row r="38" spans="1:21" ht="46.5" customHeight="1" x14ac:dyDescent="0.15">
      <c r="A38">
        <v>439</v>
      </c>
      <c r="C38" s="11">
        <f t="shared" ref="C38:C45" ca="1" si="6">1+C37</f>
        <v>46094</v>
      </c>
      <c r="D38" s="12" t="str">
        <f t="shared" ca="1" si="5"/>
        <v>金</v>
      </c>
      <c r="E38" s="42"/>
      <c r="F38" s="23"/>
      <c r="G38" s="10"/>
      <c r="H38" s="377"/>
      <c r="I38" s="378"/>
      <c r="J38" s="14"/>
      <c r="K38" s="12"/>
      <c r="L38" s="32"/>
      <c r="M38" s="11">
        <f t="shared" ca="1" si="3"/>
        <v>46094</v>
      </c>
      <c r="N38" s="12" t="str">
        <f t="shared" ca="1" si="3"/>
        <v>金</v>
      </c>
      <c r="O38" s="41">
        <f t="shared" si="3"/>
        <v>0</v>
      </c>
      <c r="P38" s="14">
        <f t="shared" si="4"/>
        <v>0</v>
      </c>
      <c r="Q38" s="24"/>
      <c r="R38" s="379"/>
      <c r="S38" s="380"/>
      <c r="T38" s="23"/>
      <c r="U38" s="24"/>
    </row>
    <row r="39" spans="1:21" ht="46.5" customHeight="1" x14ac:dyDescent="0.15">
      <c r="A39">
        <v>440</v>
      </c>
      <c r="C39" s="11">
        <f t="shared" ca="1" si="6"/>
        <v>46095</v>
      </c>
      <c r="D39" s="12" t="str">
        <f t="shared" ca="1" si="5"/>
        <v>土</v>
      </c>
      <c r="E39" s="42"/>
      <c r="F39" s="23"/>
      <c r="G39" s="10"/>
      <c r="H39" s="377"/>
      <c r="I39" s="378"/>
      <c r="J39" s="14"/>
      <c r="K39" s="12"/>
      <c r="L39" s="32"/>
      <c r="M39" s="11">
        <f t="shared" ca="1" si="3"/>
        <v>46095</v>
      </c>
      <c r="N39" s="12" t="str">
        <f t="shared" ca="1" si="3"/>
        <v>土</v>
      </c>
      <c r="O39" s="41">
        <f t="shared" si="3"/>
        <v>0</v>
      </c>
      <c r="P39" s="14">
        <f t="shared" si="4"/>
        <v>0</v>
      </c>
      <c r="Q39" s="24"/>
      <c r="R39" s="379"/>
      <c r="S39" s="380"/>
      <c r="T39" s="23"/>
      <c r="U39" s="24"/>
    </row>
    <row r="40" spans="1:21" ht="46.5" customHeight="1" x14ac:dyDescent="0.15">
      <c r="A40">
        <v>441</v>
      </c>
      <c r="C40" s="11">
        <f t="shared" ca="1" si="6"/>
        <v>46096</v>
      </c>
      <c r="D40" s="12" t="str">
        <f t="shared" ca="1" si="5"/>
        <v>日</v>
      </c>
      <c r="E40" s="42"/>
      <c r="F40" s="23"/>
      <c r="G40" s="12"/>
      <c r="H40" s="377"/>
      <c r="I40" s="378"/>
      <c r="J40" s="14"/>
      <c r="K40" s="12"/>
      <c r="L40" s="32"/>
      <c r="M40" s="11">
        <f t="shared" ca="1" si="3"/>
        <v>46096</v>
      </c>
      <c r="N40" s="12" t="str">
        <f t="shared" ca="1" si="3"/>
        <v>日</v>
      </c>
      <c r="O40" s="41">
        <f t="shared" si="3"/>
        <v>0</v>
      </c>
      <c r="P40" s="14">
        <f t="shared" si="4"/>
        <v>0</v>
      </c>
      <c r="Q40" s="24"/>
      <c r="R40" s="379"/>
      <c r="S40" s="380"/>
      <c r="T40" s="23"/>
      <c r="U40" s="24"/>
    </row>
    <row r="41" spans="1:21" ht="46.5" customHeight="1" x14ac:dyDescent="0.15">
      <c r="A41">
        <v>442</v>
      </c>
      <c r="C41" s="11">
        <f t="shared" ca="1" si="6"/>
        <v>46097</v>
      </c>
      <c r="D41" s="12" t="str">
        <f t="shared" ca="1" si="5"/>
        <v>月</v>
      </c>
      <c r="E41" s="42"/>
      <c r="F41" s="23"/>
      <c r="G41" s="12"/>
      <c r="H41" s="377"/>
      <c r="I41" s="378"/>
      <c r="J41" s="14"/>
      <c r="K41" s="12"/>
      <c r="L41" s="32"/>
      <c r="M41" s="11">
        <f t="shared" ca="1" si="3"/>
        <v>46097</v>
      </c>
      <c r="N41" s="12" t="str">
        <f t="shared" ca="1" si="3"/>
        <v>月</v>
      </c>
      <c r="O41" s="41">
        <f t="shared" si="3"/>
        <v>0</v>
      </c>
      <c r="P41" s="14">
        <f t="shared" si="4"/>
        <v>0</v>
      </c>
      <c r="Q41" s="24"/>
      <c r="R41" s="379"/>
      <c r="S41" s="380"/>
      <c r="T41" s="23"/>
      <c r="U41" s="24"/>
    </row>
    <row r="42" spans="1:21" ht="46.5" customHeight="1" x14ac:dyDescent="0.15">
      <c r="A42">
        <v>443</v>
      </c>
      <c r="C42" s="11">
        <f t="shared" ca="1" si="6"/>
        <v>46098</v>
      </c>
      <c r="D42" s="12" t="str">
        <f t="shared" ca="1" si="5"/>
        <v>火</v>
      </c>
      <c r="E42" s="42"/>
      <c r="F42" s="23"/>
      <c r="G42" s="12"/>
      <c r="H42" s="377"/>
      <c r="I42" s="378"/>
      <c r="J42" s="14"/>
      <c r="K42" s="12"/>
      <c r="L42" s="32"/>
      <c r="M42" s="11">
        <f t="shared" ca="1" si="3"/>
        <v>46098</v>
      </c>
      <c r="N42" s="12" t="str">
        <f t="shared" ca="1" si="3"/>
        <v>火</v>
      </c>
      <c r="O42" s="41">
        <f t="shared" si="3"/>
        <v>0</v>
      </c>
      <c r="P42" s="14">
        <f t="shared" si="4"/>
        <v>0</v>
      </c>
      <c r="Q42" s="24"/>
      <c r="R42" s="379"/>
      <c r="S42" s="380"/>
      <c r="T42" s="23"/>
      <c r="U42" s="24"/>
    </row>
    <row r="43" spans="1:21" ht="46.5" customHeight="1" x14ac:dyDescent="0.15">
      <c r="A43">
        <v>444</v>
      </c>
      <c r="C43" s="11">
        <f t="shared" ca="1" si="6"/>
        <v>46099</v>
      </c>
      <c r="D43" s="12" t="str">
        <f t="shared" ca="1" si="5"/>
        <v>水</v>
      </c>
      <c r="E43" s="42"/>
      <c r="F43" s="23"/>
      <c r="G43" s="12"/>
      <c r="H43" s="377"/>
      <c r="I43" s="378"/>
      <c r="J43" s="14"/>
      <c r="K43" s="12"/>
      <c r="L43" s="32"/>
      <c r="M43" s="11">
        <f t="shared" ca="1" si="3"/>
        <v>46099</v>
      </c>
      <c r="N43" s="12" t="str">
        <f t="shared" ca="1" si="3"/>
        <v>水</v>
      </c>
      <c r="O43" s="41">
        <f t="shared" si="3"/>
        <v>0</v>
      </c>
      <c r="P43" s="14">
        <f t="shared" si="4"/>
        <v>0</v>
      </c>
      <c r="Q43" s="24"/>
      <c r="R43" s="379"/>
      <c r="S43" s="380"/>
      <c r="T43" s="23"/>
      <c r="U43" s="24"/>
    </row>
    <row r="44" spans="1:21" ht="46.5" customHeight="1" x14ac:dyDescent="0.15">
      <c r="A44">
        <v>445</v>
      </c>
      <c r="C44" s="11">
        <f t="shared" ca="1" si="6"/>
        <v>46100</v>
      </c>
      <c r="D44" s="12" t="str">
        <f t="shared" ca="1" si="5"/>
        <v>木</v>
      </c>
      <c r="E44" s="42"/>
      <c r="F44" s="23"/>
      <c r="G44" s="12"/>
      <c r="H44" s="377"/>
      <c r="I44" s="378"/>
      <c r="J44" s="14"/>
      <c r="K44" s="12"/>
      <c r="L44" s="32"/>
      <c r="M44" s="11">
        <f t="shared" ca="1" si="3"/>
        <v>46100</v>
      </c>
      <c r="N44" s="12" t="str">
        <f t="shared" ca="1" si="3"/>
        <v>木</v>
      </c>
      <c r="O44" s="41">
        <f t="shared" si="3"/>
        <v>0</v>
      </c>
      <c r="P44" s="14">
        <f t="shared" si="4"/>
        <v>0</v>
      </c>
      <c r="Q44" s="24"/>
      <c r="R44" s="379"/>
      <c r="S44" s="380"/>
      <c r="T44" s="23"/>
      <c r="U44" s="24"/>
    </row>
    <row r="45" spans="1:21" ht="46.5" customHeight="1" x14ac:dyDescent="0.15">
      <c r="A45">
        <v>446</v>
      </c>
      <c r="C45" s="11">
        <f t="shared" ca="1" si="6"/>
        <v>46101</v>
      </c>
      <c r="D45" s="12" t="str">
        <f t="shared" ca="1" si="5"/>
        <v>金</v>
      </c>
      <c r="E45" s="42"/>
      <c r="F45" s="23"/>
      <c r="G45" s="12"/>
      <c r="H45" s="377"/>
      <c r="I45" s="378"/>
      <c r="J45" s="14"/>
      <c r="K45" s="12"/>
      <c r="L45" s="32"/>
      <c r="M45" s="11">
        <f t="shared" ca="1" si="3"/>
        <v>46101</v>
      </c>
      <c r="N45" s="12" t="str">
        <f t="shared" ca="1" si="3"/>
        <v>金</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447</v>
      </c>
      <c r="C56" s="11">
        <f ca="1">1+C45</f>
        <v>46102</v>
      </c>
      <c r="D56" s="12" t="str">
        <f t="shared" ref="D56:D66" ca="1" si="7">IF(C56="","",TEXT(C56,"AAA"))</f>
        <v>土</v>
      </c>
      <c r="E56" s="42"/>
      <c r="F56" s="23"/>
      <c r="G56" s="12"/>
      <c r="H56" s="377"/>
      <c r="I56" s="378"/>
      <c r="J56" s="14"/>
      <c r="K56" s="12"/>
      <c r="L56" s="32"/>
      <c r="M56" s="11">
        <f t="shared" ref="M56:O66" ca="1" si="8">C56</f>
        <v>46102</v>
      </c>
      <c r="N56" s="12" t="str">
        <f t="shared" ca="1" si="8"/>
        <v>土</v>
      </c>
      <c r="O56" s="41">
        <f>E56</f>
        <v>0</v>
      </c>
      <c r="P56" s="14">
        <f t="shared" ref="P56:P66" si="9">F56</f>
        <v>0</v>
      </c>
      <c r="Q56" s="24"/>
      <c r="R56" s="379"/>
      <c r="S56" s="380"/>
      <c r="T56" s="23"/>
      <c r="U56" s="24"/>
    </row>
    <row r="57" spans="1:21" ht="46.5" customHeight="1" x14ac:dyDescent="0.15">
      <c r="A57">
        <v>448</v>
      </c>
      <c r="C57" s="11">
        <f ca="1">1+C56</f>
        <v>46103</v>
      </c>
      <c r="D57" s="12" t="str">
        <f t="shared" ca="1" si="7"/>
        <v>日</v>
      </c>
      <c r="E57" s="42"/>
      <c r="F57" s="23"/>
      <c r="G57" s="12"/>
      <c r="H57" s="377"/>
      <c r="I57" s="378"/>
      <c r="J57" s="14"/>
      <c r="K57" s="12"/>
      <c r="L57" s="32"/>
      <c r="M57" s="11">
        <f t="shared" ca="1" si="8"/>
        <v>46103</v>
      </c>
      <c r="N57" s="12" t="str">
        <f t="shared" ca="1" si="8"/>
        <v>日</v>
      </c>
      <c r="O57" s="41">
        <f t="shared" si="8"/>
        <v>0</v>
      </c>
      <c r="P57" s="14">
        <f t="shared" si="9"/>
        <v>0</v>
      </c>
      <c r="Q57" s="24"/>
      <c r="R57" s="379"/>
      <c r="S57" s="380"/>
      <c r="T57" s="23"/>
      <c r="U57" s="24"/>
    </row>
    <row r="58" spans="1:21" ht="46.5" customHeight="1" x14ac:dyDescent="0.15">
      <c r="A58">
        <v>449</v>
      </c>
      <c r="C58" s="11">
        <f t="shared" ref="C58:C65" ca="1" si="10">1+C57</f>
        <v>46104</v>
      </c>
      <c r="D58" s="12" t="str">
        <f t="shared" ca="1" si="7"/>
        <v>月</v>
      </c>
      <c r="E58" s="42"/>
      <c r="F58" s="23"/>
      <c r="G58" s="10"/>
      <c r="H58" s="377"/>
      <c r="I58" s="378"/>
      <c r="J58" s="14"/>
      <c r="K58" s="12"/>
      <c r="L58" s="32"/>
      <c r="M58" s="11">
        <f t="shared" ca="1" si="8"/>
        <v>46104</v>
      </c>
      <c r="N58" s="12" t="str">
        <f t="shared" ca="1" si="8"/>
        <v>月</v>
      </c>
      <c r="O58" s="41">
        <f t="shared" si="8"/>
        <v>0</v>
      </c>
      <c r="P58" s="14">
        <f t="shared" si="9"/>
        <v>0</v>
      </c>
      <c r="Q58" s="24"/>
      <c r="R58" s="379"/>
      <c r="S58" s="380"/>
      <c r="T58" s="23"/>
      <c r="U58" s="24"/>
    </row>
    <row r="59" spans="1:21" ht="46.5" customHeight="1" x14ac:dyDescent="0.15">
      <c r="A59">
        <v>450</v>
      </c>
      <c r="C59" s="11">
        <f t="shared" ca="1" si="10"/>
        <v>46105</v>
      </c>
      <c r="D59" s="12" t="str">
        <f t="shared" ca="1" si="7"/>
        <v>火</v>
      </c>
      <c r="E59" s="42"/>
      <c r="F59" s="23"/>
      <c r="G59" s="10"/>
      <c r="H59" s="377"/>
      <c r="I59" s="378"/>
      <c r="J59" s="14"/>
      <c r="K59" s="12"/>
      <c r="L59" s="32"/>
      <c r="M59" s="11">
        <f t="shared" ca="1" si="8"/>
        <v>46105</v>
      </c>
      <c r="N59" s="12" t="str">
        <f t="shared" ca="1" si="8"/>
        <v>火</v>
      </c>
      <c r="O59" s="41">
        <f t="shared" si="8"/>
        <v>0</v>
      </c>
      <c r="P59" s="14">
        <f t="shared" si="9"/>
        <v>0</v>
      </c>
      <c r="Q59" s="24"/>
      <c r="R59" s="379"/>
      <c r="S59" s="380"/>
      <c r="T59" s="23"/>
      <c r="U59" s="24"/>
    </row>
    <row r="60" spans="1:21" ht="46.5" customHeight="1" x14ac:dyDescent="0.15">
      <c r="A60">
        <v>451</v>
      </c>
      <c r="C60" s="11">
        <f t="shared" ca="1" si="10"/>
        <v>46106</v>
      </c>
      <c r="D60" s="12" t="str">
        <f t="shared" ca="1" si="7"/>
        <v>水</v>
      </c>
      <c r="E60" s="42"/>
      <c r="F60" s="23"/>
      <c r="G60" s="12"/>
      <c r="H60" s="377"/>
      <c r="I60" s="378"/>
      <c r="J60" s="14"/>
      <c r="K60" s="12"/>
      <c r="L60" s="32"/>
      <c r="M60" s="11">
        <f t="shared" ca="1" si="8"/>
        <v>46106</v>
      </c>
      <c r="N60" s="12" t="str">
        <f t="shared" ca="1" si="8"/>
        <v>水</v>
      </c>
      <c r="O60" s="41">
        <f t="shared" si="8"/>
        <v>0</v>
      </c>
      <c r="P60" s="14">
        <f t="shared" si="9"/>
        <v>0</v>
      </c>
      <c r="Q60" s="24"/>
      <c r="R60" s="379"/>
      <c r="S60" s="380"/>
      <c r="T60" s="23"/>
      <c r="U60" s="24"/>
    </row>
    <row r="61" spans="1:21" ht="46.5" customHeight="1" x14ac:dyDescent="0.15">
      <c r="A61">
        <v>452</v>
      </c>
      <c r="C61" s="11">
        <f t="shared" ca="1" si="10"/>
        <v>46107</v>
      </c>
      <c r="D61" s="12" t="str">
        <f t="shared" ca="1" si="7"/>
        <v>木</v>
      </c>
      <c r="E61" s="42"/>
      <c r="F61" s="23"/>
      <c r="G61" s="12"/>
      <c r="H61" s="377"/>
      <c r="I61" s="378"/>
      <c r="J61" s="14"/>
      <c r="K61" s="12"/>
      <c r="L61" s="32"/>
      <c r="M61" s="11">
        <f t="shared" ca="1" si="8"/>
        <v>46107</v>
      </c>
      <c r="N61" s="12" t="str">
        <f t="shared" ca="1" si="8"/>
        <v>木</v>
      </c>
      <c r="O61" s="41">
        <f t="shared" si="8"/>
        <v>0</v>
      </c>
      <c r="P61" s="14">
        <f t="shared" si="9"/>
        <v>0</v>
      </c>
      <c r="Q61" s="24"/>
      <c r="R61" s="379"/>
      <c r="S61" s="380"/>
      <c r="T61" s="23"/>
      <c r="U61" s="24"/>
    </row>
    <row r="62" spans="1:21" ht="46.5" customHeight="1" x14ac:dyDescent="0.15">
      <c r="A62">
        <v>453</v>
      </c>
      <c r="C62" s="11">
        <f t="shared" ca="1" si="10"/>
        <v>46108</v>
      </c>
      <c r="D62" s="12" t="str">
        <f t="shared" ca="1" si="7"/>
        <v>金</v>
      </c>
      <c r="E62" s="42"/>
      <c r="F62" s="23"/>
      <c r="G62" s="12"/>
      <c r="H62" s="377"/>
      <c r="I62" s="378"/>
      <c r="J62" s="14"/>
      <c r="K62" s="12"/>
      <c r="L62" s="32"/>
      <c r="M62" s="11">
        <f t="shared" ca="1" si="8"/>
        <v>46108</v>
      </c>
      <c r="N62" s="12" t="str">
        <f t="shared" ca="1" si="8"/>
        <v>金</v>
      </c>
      <c r="O62" s="41">
        <f t="shared" si="8"/>
        <v>0</v>
      </c>
      <c r="P62" s="14">
        <f t="shared" si="9"/>
        <v>0</v>
      </c>
      <c r="Q62" s="24"/>
      <c r="R62" s="379"/>
      <c r="S62" s="380"/>
      <c r="T62" s="23"/>
      <c r="U62" s="24"/>
    </row>
    <row r="63" spans="1:21" ht="46.5" customHeight="1" x14ac:dyDescent="0.15">
      <c r="A63">
        <v>454</v>
      </c>
      <c r="C63" s="11">
        <f t="shared" ca="1" si="10"/>
        <v>46109</v>
      </c>
      <c r="D63" s="12" t="str">
        <f t="shared" ca="1" si="7"/>
        <v>土</v>
      </c>
      <c r="E63" s="42"/>
      <c r="F63" s="23"/>
      <c r="G63" s="12"/>
      <c r="H63" s="377"/>
      <c r="I63" s="378"/>
      <c r="J63" s="14"/>
      <c r="K63" s="12"/>
      <c r="L63" s="32"/>
      <c r="M63" s="11">
        <f t="shared" ca="1" si="8"/>
        <v>46109</v>
      </c>
      <c r="N63" s="12" t="str">
        <f t="shared" ca="1" si="8"/>
        <v>土</v>
      </c>
      <c r="O63" s="41">
        <f t="shared" si="8"/>
        <v>0</v>
      </c>
      <c r="P63" s="14">
        <f t="shared" si="9"/>
        <v>0</v>
      </c>
      <c r="Q63" s="24"/>
      <c r="R63" s="379"/>
      <c r="S63" s="380"/>
      <c r="T63" s="23"/>
      <c r="U63" s="24"/>
    </row>
    <row r="64" spans="1:21" ht="46.5" customHeight="1" x14ac:dyDescent="0.15">
      <c r="A64">
        <v>455</v>
      </c>
      <c r="C64" s="11">
        <f t="shared" ca="1" si="10"/>
        <v>46110</v>
      </c>
      <c r="D64" s="12" t="str">
        <f t="shared" ca="1" si="7"/>
        <v>日</v>
      </c>
      <c r="E64" s="42"/>
      <c r="F64" s="23"/>
      <c r="G64" s="12"/>
      <c r="H64" s="377"/>
      <c r="I64" s="378"/>
      <c r="J64" s="14"/>
      <c r="K64" s="12"/>
      <c r="L64" s="32"/>
      <c r="M64" s="11">
        <f t="shared" ca="1" si="8"/>
        <v>46110</v>
      </c>
      <c r="N64" s="12" t="str">
        <f t="shared" ca="1" si="8"/>
        <v>日</v>
      </c>
      <c r="O64" s="41">
        <f t="shared" si="8"/>
        <v>0</v>
      </c>
      <c r="P64" s="14">
        <f t="shared" si="9"/>
        <v>0</v>
      </c>
      <c r="Q64" s="24"/>
      <c r="R64" s="379"/>
      <c r="S64" s="380"/>
      <c r="T64" s="23"/>
      <c r="U64" s="24"/>
    </row>
    <row r="65" spans="1:21" ht="46.5" customHeight="1" x14ac:dyDescent="0.15">
      <c r="A65">
        <v>456</v>
      </c>
      <c r="C65" s="11">
        <f t="shared" ca="1" si="10"/>
        <v>46111</v>
      </c>
      <c r="D65" s="12" t="str">
        <f t="shared" ca="1" si="7"/>
        <v>月</v>
      </c>
      <c r="E65" s="42"/>
      <c r="F65" s="23"/>
      <c r="G65" s="12"/>
      <c r="H65" s="377"/>
      <c r="I65" s="378"/>
      <c r="J65" s="14"/>
      <c r="K65" s="12"/>
      <c r="L65" s="32"/>
      <c r="M65" s="11">
        <f t="shared" ca="1" si="8"/>
        <v>46111</v>
      </c>
      <c r="N65" s="12" t="str">
        <f t="shared" ca="1" si="8"/>
        <v>月</v>
      </c>
      <c r="O65" s="41">
        <f t="shared" si="8"/>
        <v>0</v>
      </c>
      <c r="P65" s="14">
        <f t="shared" si="9"/>
        <v>0</v>
      </c>
      <c r="Q65" s="24"/>
      <c r="R65" s="379"/>
      <c r="S65" s="380"/>
      <c r="T65" s="23"/>
      <c r="U65" s="24"/>
    </row>
    <row r="66" spans="1:21" ht="46.5" customHeight="1" x14ac:dyDescent="0.15">
      <c r="A66">
        <v>457</v>
      </c>
      <c r="C66" s="11">
        <f ca="1">1+C65</f>
        <v>46112</v>
      </c>
      <c r="D66" s="12" t="str">
        <f t="shared" ca="1" si="7"/>
        <v>火</v>
      </c>
      <c r="E66" s="42"/>
      <c r="F66" s="23"/>
      <c r="G66" s="12"/>
      <c r="H66" s="377"/>
      <c r="I66" s="378"/>
      <c r="J66" s="14"/>
      <c r="K66" s="12"/>
      <c r="L66" s="32"/>
      <c r="M66" s="11">
        <f t="shared" ca="1" si="8"/>
        <v>46112</v>
      </c>
      <c r="N66" s="12" t="str">
        <f t="shared" ca="1" si="8"/>
        <v>火</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T16:T26 T56:T66 T36:T46 F16:F26 F36:F46 F56:F6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ON117"/>
  <sheetViews>
    <sheetView topLeftCell="A76" workbookViewId="0">
      <selection activeCell="AC100" sqref="AC100"/>
    </sheetView>
  </sheetViews>
  <sheetFormatPr defaultColWidth="3.625" defaultRowHeight="13.5" customHeight="1" x14ac:dyDescent="0.15"/>
  <cols>
    <col min="5" max="6" width="3.625" customWidth="1"/>
    <col min="171" max="171" width="3.75" customWidth="1"/>
  </cols>
  <sheetData>
    <row r="2" spans="2:404" ht="13.5" customHeight="1" thickBot="1" x14ac:dyDescent="0.2">
      <c r="M2" s="27"/>
      <c r="R2" s="374"/>
      <c r="S2" s="374"/>
      <c r="T2" s="374"/>
      <c r="V2" s="27"/>
      <c r="KY2" t="s">
        <v>231</v>
      </c>
    </row>
    <row r="3" spans="2:404" ht="13.5" customHeight="1" thickBot="1" x14ac:dyDescent="0.2">
      <c r="E3" t="s">
        <v>145</v>
      </c>
      <c r="AJ3" t="s">
        <v>146</v>
      </c>
      <c r="BN3" t="s">
        <v>147</v>
      </c>
      <c r="CS3" t="s">
        <v>148</v>
      </c>
      <c r="DW3" t="s">
        <v>149</v>
      </c>
      <c r="FB3" t="s">
        <v>150</v>
      </c>
      <c r="FN3" s="160" t="s">
        <v>72</v>
      </c>
      <c r="FO3" s="161" t="s">
        <v>72</v>
      </c>
      <c r="FP3" s="162" t="s">
        <v>72</v>
      </c>
      <c r="GG3" t="s">
        <v>151</v>
      </c>
      <c r="HK3" t="s">
        <v>152</v>
      </c>
      <c r="IP3" t="s">
        <v>156</v>
      </c>
      <c r="JT3" t="s">
        <v>157</v>
      </c>
      <c r="KV3" s="160" t="s">
        <v>73</v>
      </c>
      <c r="KW3" s="161" t="s">
        <v>73</v>
      </c>
      <c r="KX3" s="198" t="s">
        <v>73</v>
      </c>
      <c r="KY3" s="199" t="s">
        <v>73</v>
      </c>
      <c r="KZ3" s="161" t="s">
        <v>73</v>
      </c>
      <c r="LA3" s="162" t="s">
        <v>73</v>
      </c>
      <c r="MD3" t="s">
        <v>232</v>
      </c>
      <c r="NG3" t="s">
        <v>145</v>
      </c>
    </row>
    <row r="4" spans="2:404" ht="13.5" customHeight="1" x14ac:dyDescent="0.15">
      <c r="B4" s="195" t="str">
        <f ca="1">ｶﾚﾝﾀﾞｰ!QT1&amp;"年"</f>
        <v>2025年</v>
      </c>
      <c r="C4" s="193"/>
      <c r="D4" s="194"/>
      <c r="E4" s="205">
        <v>1</v>
      </c>
      <c r="F4" s="206">
        <v>2</v>
      </c>
      <c r="G4" s="206">
        <v>3</v>
      </c>
      <c r="H4" s="206">
        <v>4</v>
      </c>
      <c r="I4" s="206">
        <v>5</v>
      </c>
      <c r="J4" s="206">
        <v>6</v>
      </c>
      <c r="K4" s="206">
        <v>7</v>
      </c>
      <c r="L4" s="206">
        <v>8</v>
      </c>
      <c r="M4" s="206">
        <v>9</v>
      </c>
      <c r="N4" s="206">
        <v>10</v>
      </c>
      <c r="O4" s="206">
        <v>11</v>
      </c>
      <c r="P4" s="206">
        <v>12</v>
      </c>
      <c r="Q4" s="206">
        <v>13</v>
      </c>
      <c r="R4" s="206">
        <v>14</v>
      </c>
      <c r="S4" s="206">
        <v>15</v>
      </c>
      <c r="T4" s="206">
        <v>16</v>
      </c>
      <c r="U4" s="206">
        <v>17</v>
      </c>
      <c r="V4" s="206">
        <v>18</v>
      </c>
      <c r="W4" s="206">
        <v>19</v>
      </c>
      <c r="X4" s="206">
        <v>20</v>
      </c>
      <c r="Y4" s="206">
        <v>21</v>
      </c>
      <c r="Z4" s="206">
        <v>22</v>
      </c>
      <c r="AA4" s="206">
        <v>23</v>
      </c>
      <c r="AB4" s="206">
        <v>24</v>
      </c>
      <c r="AC4" s="206">
        <v>25</v>
      </c>
      <c r="AD4" s="206">
        <v>26</v>
      </c>
      <c r="AE4" s="206">
        <v>27</v>
      </c>
      <c r="AF4" s="206">
        <v>28</v>
      </c>
      <c r="AG4" s="206">
        <v>29</v>
      </c>
      <c r="AH4" s="206">
        <v>30</v>
      </c>
      <c r="AI4" s="207">
        <v>31</v>
      </c>
      <c r="AJ4" s="192">
        <v>1</v>
      </c>
      <c r="AK4" s="193">
        <f>1+AJ4</f>
        <v>2</v>
      </c>
      <c r="AL4" s="193">
        <f t="shared" ref="AL4:CW4" si="0">1+AK4</f>
        <v>3</v>
      </c>
      <c r="AM4" s="193">
        <f t="shared" si="0"/>
        <v>4</v>
      </c>
      <c r="AN4" s="193">
        <f t="shared" si="0"/>
        <v>5</v>
      </c>
      <c r="AO4" s="193">
        <f t="shared" si="0"/>
        <v>6</v>
      </c>
      <c r="AP4" s="193">
        <f t="shared" si="0"/>
        <v>7</v>
      </c>
      <c r="AQ4" s="193">
        <f t="shared" si="0"/>
        <v>8</v>
      </c>
      <c r="AR4" s="193">
        <f t="shared" si="0"/>
        <v>9</v>
      </c>
      <c r="AS4" s="193">
        <f t="shared" si="0"/>
        <v>10</v>
      </c>
      <c r="AT4" s="193">
        <f t="shared" si="0"/>
        <v>11</v>
      </c>
      <c r="AU4" s="193">
        <f t="shared" si="0"/>
        <v>12</v>
      </c>
      <c r="AV4" s="193">
        <f t="shared" si="0"/>
        <v>13</v>
      </c>
      <c r="AW4" s="193">
        <f t="shared" si="0"/>
        <v>14</v>
      </c>
      <c r="AX4" s="193">
        <f t="shared" si="0"/>
        <v>15</v>
      </c>
      <c r="AY4" s="193">
        <f t="shared" si="0"/>
        <v>16</v>
      </c>
      <c r="AZ4" s="193">
        <f t="shared" si="0"/>
        <v>17</v>
      </c>
      <c r="BA4" s="193">
        <f t="shared" si="0"/>
        <v>18</v>
      </c>
      <c r="BB4" s="193">
        <f t="shared" si="0"/>
        <v>19</v>
      </c>
      <c r="BC4" s="193">
        <f t="shared" si="0"/>
        <v>20</v>
      </c>
      <c r="BD4" s="193">
        <f t="shared" si="0"/>
        <v>21</v>
      </c>
      <c r="BE4" s="193">
        <f t="shared" si="0"/>
        <v>22</v>
      </c>
      <c r="BF4" s="193">
        <f t="shared" si="0"/>
        <v>23</v>
      </c>
      <c r="BG4" s="193">
        <f t="shared" si="0"/>
        <v>24</v>
      </c>
      <c r="BH4" s="193">
        <f t="shared" si="0"/>
        <v>25</v>
      </c>
      <c r="BI4" s="193">
        <f t="shared" si="0"/>
        <v>26</v>
      </c>
      <c r="BJ4" s="193">
        <f t="shared" si="0"/>
        <v>27</v>
      </c>
      <c r="BK4" s="193">
        <f t="shared" si="0"/>
        <v>28</v>
      </c>
      <c r="BL4" s="193">
        <f t="shared" si="0"/>
        <v>29</v>
      </c>
      <c r="BM4" s="194">
        <f t="shared" si="0"/>
        <v>30</v>
      </c>
      <c r="BN4" s="195">
        <v>1</v>
      </c>
      <c r="BO4" s="193">
        <f t="shared" si="0"/>
        <v>2</v>
      </c>
      <c r="BP4" s="193">
        <f t="shared" si="0"/>
        <v>3</v>
      </c>
      <c r="BQ4" s="193">
        <f t="shared" si="0"/>
        <v>4</v>
      </c>
      <c r="BR4" s="193">
        <f t="shared" si="0"/>
        <v>5</v>
      </c>
      <c r="BS4" s="193">
        <f t="shared" si="0"/>
        <v>6</v>
      </c>
      <c r="BT4" s="193">
        <f t="shared" si="0"/>
        <v>7</v>
      </c>
      <c r="BU4" s="193">
        <f t="shared" si="0"/>
        <v>8</v>
      </c>
      <c r="BV4" s="193">
        <f t="shared" si="0"/>
        <v>9</v>
      </c>
      <c r="BW4" s="193">
        <f t="shared" si="0"/>
        <v>10</v>
      </c>
      <c r="BX4" s="193">
        <f t="shared" si="0"/>
        <v>11</v>
      </c>
      <c r="BY4" s="193">
        <f t="shared" si="0"/>
        <v>12</v>
      </c>
      <c r="BZ4" s="193">
        <f t="shared" si="0"/>
        <v>13</v>
      </c>
      <c r="CA4" s="193">
        <f t="shared" si="0"/>
        <v>14</v>
      </c>
      <c r="CB4" s="193">
        <f t="shared" si="0"/>
        <v>15</v>
      </c>
      <c r="CC4" s="193">
        <f t="shared" si="0"/>
        <v>16</v>
      </c>
      <c r="CD4" s="193">
        <f t="shared" si="0"/>
        <v>17</v>
      </c>
      <c r="CE4" s="193">
        <f t="shared" si="0"/>
        <v>18</v>
      </c>
      <c r="CF4" s="193">
        <f t="shared" si="0"/>
        <v>19</v>
      </c>
      <c r="CG4" s="193">
        <f t="shared" si="0"/>
        <v>20</v>
      </c>
      <c r="CH4" s="193">
        <f t="shared" si="0"/>
        <v>21</v>
      </c>
      <c r="CI4" s="193">
        <f t="shared" si="0"/>
        <v>22</v>
      </c>
      <c r="CJ4" s="193">
        <f t="shared" si="0"/>
        <v>23</v>
      </c>
      <c r="CK4" s="193">
        <f t="shared" si="0"/>
        <v>24</v>
      </c>
      <c r="CL4" s="193">
        <f t="shared" si="0"/>
        <v>25</v>
      </c>
      <c r="CM4" s="193">
        <f t="shared" si="0"/>
        <v>26</v>
      </c>
      <c r="CN4" s="193">
        <f t="shared" si="0"/>
        <v>27</v>
      </c>
      <c r="CO4" s="193">
        <f t="shared" si="0"/>
        <v>28</v>
      </c>
      <c r="CP4" s="193">
        <f t="shared" si="0"/>
        <v>29</v>
      </c>
      <c r="CQ4" s="193">
        <f t="shared" si="0"/>
        <v>30</v>
      </c>
      <c r="CR4" s="194">
        <f t="shared" si="0"/>
        <v>31</v>
      </c>
      <c r="CS4" s="195">
        <v>1</v>
      </c>
      <c r="CT4" s="193">
        <f t="shared" si="0"/>
        <v>2</v>
      </c>
      <c r="CU4" s="193">
        <f t="shared" si="0"/>
        <v>3</v>
      </c>
      <c r="CV4" s="193">
        <f t="shared" si="0"/>
        <v>4</v>
      </c>
      <c r="CW4" s="193">
        <f t="shared" si="0"/>
        <v>5</v>
      </c>
      <c r="CX4" s="193">
        <f t="shared" ref="CX4:FI4" si="1">1+CW4</f>
        <v>6</v>
      </c>
      <c r="CY4" s="193">
        <f t="shared" si="1"/>
        <v>7</v>
      </c>
      <c r="CZ4" s="193">
        <f t="shared" si="1"/>
        <v>8</v>
      </c>
      <c r="DA4" s="193">
        <f t="shared" si="1"/>
        <v>9</v>
      </c>
      <c r="DB4" s="193">
        <f t="shared" si="1"/>
        <v>10</v>
      </c>
      <c r="DC4" s="193">
        <f t="shared" si="1"/>
        <v>11</v>
      </c>
      <c r="DD4" s="193">
        <f t="shared" si="1"/>
        <v>12</v>
      </c>
      <c r="DE4" s="193">
        <f t="shared" si="1"/>
        <v>13</v>
      </c>
      <c r="DF4" s="193">
        <f t="shared" si="1"/>
        <v>14</v>
      </c>
      <c r="DG4" s="193">
        <f t="shared" si="1"/>
        <v>15</v>
      </c>
      <c r="DH4" s="193">
        <f t="shared" si="1"/>
        <v>16</v>
      </c>
      <c r="DI4" s="193">
        <f t="shared" si="1"/>
        <v>17</v>
      </c>
      <c r="DJ4" s="193">
        <f t="shared" si="1"/>
        <v>18</v>
      </c>
      <c r="DK4" s="193">
        <f t="shared" si="1"/>
        <v>19</v>
      </c>
      <c r="DL4" s="193">
        <f t="shared" si="1"/>
        <v>20</v>
      </c>
      <c r="DM4" s="193">
        <f t="shared" si="1"/>
        <v>21</v>
      </c>
      <c r="DN4" s="193">
        <f t="shared" si="1"/>
        <v>22</v>
      </c>
      <c r="DO4" s="193">
        <f t="shared" si="1"/>
        <v>23</v>
      </c>
      <c r="DP4" s="193">
        <f t="shared" si="1"/>
        <v>24</v>
      </c>
      <c r="DQ4" s="193">
        <f t="shared" si="1"/>
        <v>25</v>
      </c>
      <c r="DR4" s="193">
        <f t="shared" si="1"/>
        <v>26</v>
      </c>
      <c r="DS4" s="193">
        <f t="shared" si="1"/>
        <v>27</v>
      </c>
      <c r="DT4" s="193">
        <f t="shared" si="1"/>
        <v>28</v>
      </c>
      <c r="DU4" s="193">
        <f t="shared" si="1"/>
        <v>29</v>
      </c>
      <c r="DV4" s="194">
        <f t="shared" si="1"/>
        <v>30</v>
      </c>
      <c r="DW4" s="195">
        <v>1</v>
      </c>
      <c r="DX4" s="193">
        <f t="shared" si="1"/>
        <v>2</v>
      </c>
      <c r="DY4" s="193">
        <f t="shared" si="1"/>
        <v>3</v>
      </c>
      <c r="DZ4" s="193">
        <f t="shared" si="1"/>
        <v>4</v>
      </c>
      <c r="EA4" s="193">
        <f t="shared" si="1"/>
        <v>5</v>
      </c>
      <c r="EB4" s="193">
        <f t="shared" si="1"/>
        <v>6</v>
      </c>
      <c r="EC4" s="193">
        <f t="shared" si="1"/>
        <v>7</v>
      </c>
      <c r="ED4" s="193">
        <f t="shared" si="1"/>
        <v>8</v>
      </c>
      <c r="EE4" s="193">
        <f t="shared" si="1"/>
        <v>9</v>
      </c>
      <c r="EF4" s="193">
        <f t="shared" si="1"/>
        <v>10</v>
      </c>
      <c r="EG4" s="193">
        <f t="shared" si="1"/>
        <v>11</v>
      </c>
      <c r="EH4" s="193">
        <f t="shared" si="1"/>
        <v>12</v>
      </c>
      <c r="EI4" s="193">
        <f t="shared" si="1"/>
        <v>13</v>
      </c>
      <c r="EJ4" s="193">
        <f t="shared" si="1"/>
        <v>14</v>
      </c>
      <c r="EK4" s="193">
        <f t="shared" si="1"/>
        <v>15</v>
      </c>
      <c r="EL4" s="193">
        <f t="shared" si="1"/>
        <v>16</v>
      </c>
      <c r="EM4" s="193">
        <f t="shared" si="1"/>
        <v>17</v>
      </c>
      <c r="EN4" s="193">
        <f t="shared" si="1"/>
        <v>18</v>
      </c>
      <c r="EO4" s="193">
        <f t="shared" si="1"/>
        <v>19</v>
      </c>
      <c r="EP4" s="193">
        <f t="shared" si="1"/>
        <v>20</v>
      </c>
      <c r="EQ4" s="193">
        <f t="shared" si="1"/>
        <v>21</v>
      </c>
      <c r="ER4" s="193">
        <f t="shared" si="1"/>
        <v>22</v>
      </c>
      <c r="ES4" s="193">
        <f t="shared" si="1"/>
        <v>23</v>
      </c>
      <c r="ET4" s="193">
        <f t="shared" si="1"/>
        <v>24</v>
      </c>
      <c r="EU4" s="193">
        <f t="shared" si="1"/>
        <v>25</v>
      </c>
      <c r="EV4" s="193">
        <f t="shared" si="1"/>
        <v>26</v>
      </c>
      <c r="EW4" s="193">
        <f t="shared" si="1"/>
        <v>27</v>
      </c>
      <c r="EX4" s="193">
        <f t="shared" si="1"/>
        <v>28</v>
      </c>
      <c r="EY4" s="193">
        <f t="shared" si="1"/>
        <v>29</v>
      </c>
      <c r="EZ4" s="193">
        <f t="shared" si="1"/>
        <v>30</v>
      </c>
      <c r="FA4" s="194">
        <f t="shared" si="1"/>
        <v>31</v>
      </c>
      <c r="FB4" s="195">
        <v>1</v>
      </c>
      <c r="FC4" s="193">
        <f t="shared" si="1"/>
        <v>2</v>
      </c>
      <c r="FD4" s="193">
        <f t="shared" si="1"/>
        <v>3</v>
      </c>
      <c r="FE4" s="193">
        <f t="shared" si="1"/>
        <v>4</v>
      </c>
      <c r="FF4" s="193">
        <f t="shared" si="1"/>
        <v>5</v>
      </c>
      <c r="FG4" s="193">
        <f t="shared" si="1"/>
        <v>6</v>
      </c>
      <c r="FH4" s="193">
        <f t="shared" si="1"/>
        <v>7</v>
      </c>
      <c r="FI4" s="193">
        <f t="shared" si="1"/>
        <v>8</v>
      </c>
      <c r="FJ4" s="193">
        <f t="shared" ref="FJ4:HU4" si="2">1+FI4</f>
        <v>9</v>
      </c>
      <c r="FK4" s="193">
        <f t="shared" si="2"/>
        <v>10</v>
      </c>
      <c r="FL4" s="193">
        <f t="shared" si="2"/>
        <v>11</v>
      </c>
      <c r="FM4" s="193">
        <f t="shared" si="2"/>
        <v>12</v>
      </c>
      <c r="FN4" s="219">
        <f t="shared" si="2"/>
        <v>13</v>
      </c>
      <c r="FO4" s="193">
        <f t="shared" si="2"/>
        <v>14</v>
      </c>
      <c r="FP4" s="220">
        <f t="shared" si="2"/>
        <v>15</v>
      </c>
      <c r="FQ4" s="193">
        <f t="shared" si="2"/>
        <v>16</v>
      </c>
      <c r="FR4" s="193">
        <f t="shared" si="2"/>
        <v>17</v>
      </c>
      <c r="FS4" s="193">
        <f t="shared" si="2"/>
        <v>18</v>
      </c>
      <c r="FT4" s="193">
        <f t="shared" si="2"/>
        <v>19</v>
      </c>
      <c r="FU4" s="193">
        <f t="shared" si="2"/>
        <v>20</v>
      </c>
      <c r="FV4" s="193">
        <f t="shared" si="2"/>
        <v>21</v>
      </c>
      <c r="FW4" s="193">
        <f t="shared" si="2"/>
        <v>22</v>
      </c>
      <c r="FX4" s="193">
        <f t="shared" si="2"/>
        <v>23</v>
      </c>
      <c r="FY4" s="193">
        <f t="shared" si="2"/>
        <v>24</v>
      </c>
      <c r="FZ4" s="193">
        <f t="shared" si="2"/>
        <v>25</v>
      </c>
      <c r="GA4" s="193">
        <f t="shared" si="2"/>
        <v>26</v>
      </c>
      <c r="GB4" s="193">
        <f t="shared" si="2"/>
        <v>27</v>
      </c>
      <c r="GC4" s="193">
        <f t="shared" si="2"/>
        <v>28</v>
      </c>
      <c r="GD4" s="193">
        <f t="shared" si="2"/>
        <v>29</v>
      </c>
      <c r="GE4" s="193">
        <f t="shared" si="2"/>
        <v>30</v>
      </c>
      <c r="GF4" s="194">
        <f t="shared" si="2"/>
        <v>31</v>
      </c>
      <c r="GG4" s="195">
        <v>1</v>
      </c>
      <c r="GH4" s="193">
        <f t="shared" si="2"/>
        <v>2</v>
      </c>
      <c r="GI4" s="193">
        <f t="shared" si="2"/>
        <v>3</v>
      </c>
      <c r="GJ4" s="193">
        <f t="shared" si="2"/>
        <v>4</v>
      </c>
      <c r="GK4" s="193">
        <f t="shared" si="2"/>
        <v>5</v>
      </c>
      <c r="GL4" s="193">
        <f t="shared" si="2"/>
        <v>6</v>
      </c>
      <c r="GM4" s="193">
        <f t="shared" si="2"/>
        <v>7</v>
      </c>
      <c r="GN4" s="193">
        <f t="shared" si="2"/>
        <v>8</v>
      </c>
      <c r="GO4" s="193">
        <f t="shared" si="2"/>
        <v>9</v>
      </c>
      <c r="GP4" s="193">
        <f t="shared" si="2"/>
        <v>10</v>
      </c>
      <c r="GQ4" s="193">
        <f t="shared" si="2"/>
        <v>11</v>
      </c>
      <c r="GR4" s="193">
        <f t="shared" si="2"/>
        <v>12</v>
      </c>
      <c r="GS4" s="193">
        <f t="shared" si="2"/>
        <v>13</v>
      </c>
      <c r="GT4" s="193">
        <f t="shared" si="2"/>
        <v>14</v>
      </c>
      <c r="GU4" s="193">
        <f t="shared" si="2"/>
        <v>15</v>
      </c>
      <c r="GV4" s="193">
        <f t="shared" si="2"/>
        <v>16</v>
      </c>
      <c r="GW4" s="193">
        <f t="shared" si="2"/>
        <v>17</v>
      </c>
      <c r="GX4" s="193">
        <f t="shared" si="2"/>
        <v>18</v>
      </c>
      <c r="GY4" s="193">
        <f t="shared" si="2"/>
        <v>19</v>
      </c>
      <c r="GZ4" s="193">
        <f t="shared" si="2"/>
        <v>20</v>
      </c>
      <c r="HA4" s="193">
        <f t="shared" si="2"/>
        <v>21</v>
      </c>
      <c r="HB4" s="193">
        <f t="shared" si="2"/>
        <v>22</v>
      </c>
      <c r="HC4" s="193">
        <f t="shared" si="2"/>
        <v>23</v>
      </c>
      <c r="HD4" s="193">
        <f t="shared" si="2"/>
        <v>24</v>
      </c>
      <c r="HE4" s="193">
        <f t="shared" si="2"/>
        <v>25</v>
      </c>
      <c r="HF4" s="193">
        <f t="shared" si="2"/>
        <v>26</v>
      </c>
      <c r="HG4" s="193">
        <f t="shared" si="2"/>
        <v>27</v>
      </c>
      <c r="HH4" s="193">
        <f t="shared" si="2"/>
        <v>28</v>
      </c>
      <c r="HI4" s="193">
        <f t="shared" si="2"/>
        <v>29</v>
      </c>
      <c r="HJ4" s="194">
        <f t="shared" si="2"/>
        <v>30</v>
      </c>
      <c r="HK4" s="195">
        <v>1</v>
      </c>
      <c r="HL4" s="193">
        <f t="shared" si="2"/>
        <v>2</v>
      </c>
      <c r="HM4" s="193">
        <f t="shared" si="2"/>
        <v>3</v>
      </c>
      <c r="HN4" s="193">
        <f t="shared" si="2"/>
        <v>4</v>
      </c>
      <c r="HO4" s="193">
        <f t="shared" si="2"/>
        <v>5</v>
      </c>
      <c r="HP4" s="193">
        <f t="shared" si="2"/>
        <v>6</v>
      </c>
      <c r="HQ4" s="193">
        <f t="shared" si="2"/>
        <v>7</v>
      </c>
      <c r="HR4" s="193">
        <f t="shared" si="2"/>
        <v>8</v>
      </c>
      <c r="HS4" s="193">
        <f t="shared" si="2"/>
        <v>9</v>
      </c>
      <c r="HT4" s="193">
        <f t="shared" si="2"/>
        <v>10</v>
      </c>
      <c r="HU4" s="193">
        <f t="shared" si="2"/>
        <v>11</v>
      </c>
      <c r="HV4" s="193">
        <f t="shared" ref="HV4:KG4" si="3">1+HU4</f>
        <v>12</v>
      </c>
      <c r="HW4" s="193">
        <f t="shared" si="3"/>
        <v>13</v>
      </c>
      <c r="HX4" s="193">
        <f t="shared" si="3"/>
        <v>14</v>
      </c>
      <c r="HY4" s="193">
        <f t="shared" si="3"/>
        <v>15</v>
      </c>
      <c r="HZ4" s="193">
        <f t="shared" si="3"/>
        <v>16</v>
      </c>
      <c r="IA4" s="193">
        <f t="shared" si="3"/>
        <v>17</v>
      </c>
      <c r="IB4" s="193">
        <f t="shared" si="3"/>
        <v>18</v>
      </c>
      <c r="IC4" s="193">
        <f t="shared" si="3"/>
        <v>19</v>
      </c>
      <c r="ID4" s="193">
        <f t="shared" si="3"/>
        <v>20</v>
      </c>
      <c r="IE4" s="193">
        <f t="shared" si="3"/>
        <v>21</v>
      </c>
      <c r="IF4" s="193">
        <f t="shared" si="3"/>
        <v>22</v>
      </c>
      <c r="IG4" s="193">
        <f t="shared" si="3"/>
        <v>23</v>
      </c>
      <c r="IH4" s="193">
        <f t="shared" si="3"/>
        <v>24</v>
      </c>
      <c r="II4" s="193">
        <f t="shared" si="3"/>
        <v>25</v>
      </c>
      <c r="IJ4" s="193">
        <f t="shared" si="3"/>
        <v>26</v>
      </c>
      <c r="IK4" s="193">
        <f t="shared" si="3"/>
        <v>27</v>
      </c>
      <c r="IL4" s="193">
        <f t="shared" si="3"/>
        <v>28</v>
      </c>
      <c r="IM4" s="193">
        <f t="shared" si="3"/>
        <v>29</v>
      </c>
      <c r="IN4" s="193">
        <f t="shared" si="3"/>
        <v>30</v>
      </c>
      <c r="IO4" s="194">
        <f t="shared" si="3"/>
        <v>31</v>
      </c>
      <c r="IP4" s="195">
        <v>1</v>
      </c>
      <c r="IQ4" s="193">
        <f t="shared" si="3"/>
        <v>2</v>
      </c>
      <c r="IR4" s="193">
        <f t="shared" si="3"/>
        <v>3</v>
      </c>
      <c r="IS4" s="193">
        <f t="shared" si="3"/>
        <v>4</v>
      </c>
      <c r="IT4" s="193">
        <f t="shared" si="3"/>
        <v>5</v>
      </c>
      <c r="IU4" s="193">
        <f t="shared" si="3"/>
        <v>6</v>
      </c>
      <c r="IV4" s="193">
        <f t="shared" si="3"/>
        <v>7</v>
      </c>
      <c r="IW4" s="193">
        <f t="shared" si="3"/>
        <v>8</v>
      </c>
      <c r="IX4" s="193">
        <f t="shared" si="3"/>
        <v>9</v>
      </c>
      <c r="IY4" s="193">
        <f t="shared" si="3"/>
        <v>10</v>
      </c>
      <c r="IZ4" s="193">
        <f t="shared" si="3"/>
        <v>11</v>
      </c>
      <c r="JA4" s="193">
        <f t="shared" si="3"/>
        <v>12</v>
      </c>
      <c r="JB4" s="193">
        <f t="shared" si="3"/>
        <v>13</v>
      </c>
      <c r="JC4" s="193">
        <f t="shared" si="3"/>
        <v>14</v>
      </c>
      <c r="JD4" s="193">
        <f t="shared" si="3"/>
        <v>15</v>
      </c>
      <c r="JE4" s="193">
        <f t="shared" si="3"/>
        <v>16</v>
      </c>
      <c r="JF4" s="193">
        <f t="shared" si="3"/>
        <v>17</v>
      </c>
      <c r="JG4" s="193">
        <f t="shared" si="3"/>
        <v>18</v>
      </c>
      <c r="JH4" s="193">
        <f t="shared" si="3"/>
        <v>19</v>
      </c>
      <c r="JI4" s="193">
        <f t="shared" si="3"/>
        <v>20</v>
      </c>
      <c r="JJ4" s="193">
        <f t="shared" si="3"/>
        <v>21</v>
      </c>
      <c r="JK4" s="193">
        <f t="shared" si="3"/>
        <v>22</v>
      </c>
      <c r="JL4" s="193">
        <f t="shared" si="3"/>
        <v>23</v>
      </c>
      <c r="JM4" s="193">
        <f t="shared" si="3"/>
        <v>24</v>
      </c>
      <c r="JN4" s="193">
        <f t="shared" si="3"/>
        <v>25</v>
      </c>
      <c r="JO4" s="193">
        <f t="shared" si="3"/>
        <v>26</v>
      </c>
      <c r="JP4" s="193">
        <f t="shared" si="3"/>
        <v>27</v>
      </c>
      <c r="JQ4" s="193">
        <f t="shared" si="3"/>
        <v>28</v>
      </c>
      <c r="JR4" s="193">
        <f t="shared" si="3"/>
        <v>29</v>
      </c>
      <c r="JS4" s="194">
        <f t="shared" si="3"/>
        <v>30</v>
      </c>
      <c r="JT4" s="195">
        <v>1</v>
      </c>
      <c r="JU4" s="193">
        <f t="shared" si="3"/>
        <v>2</v>
      </c>
      <c r="JV4" s="193">
        <f t="shared" si="3"/>
        <v>3</v>
      </c>
      <c r="JW4" s="193">
        <f t="shared" si="3"/>
        <v>4</v>
      </c>
      <c r="JX4" s="193">
        <f t="shared" si="3"/>
        <v>5</v>
      </c>
      <c r="JY4" s="193">
        <f t="shared" si="3"/>
        <v>6</v>
      </c>
      <c r="JZ4" s="193">
        <f t="shared" si="3"/>
        <v>7</v>
      </c>
      <c r="KA4" s="193">
        <f t="shared" si="3"/>
        <v>8</v>
      </c>
      <c r="KB4" s="193">
        <f t="shared" si="3"/>
        <v>9</v>
      </c>
      <c r="KC4" s="193">
        <f t="shared" si="3"/>
        <v>10</v>
      </c>
      <c r="KD4" s="193">
        <f t="shared" si="3"/>
        <v>11</v>
      </c>
      <c r="KE4" s="193">
        <f t="shared" si="3"/>
        <v>12</v>
      </c>
      <c r="KF4" s="193">
        <f t="shared" si="3"/>
        <v>13</v>
      </c>
      <c r="KG4" s="193">
        <f t="shared" si="3"/>
        <v>14</v>
      </c>
      <c r="KH4" s="193">
        <f t="shared" ref="KH4:MS4" si="4">1+KG4</f>
        <v>15</v>
      </c>
      <c r="KI4" s="193">
        <f t="shared" si="4"/>
        <v>16</v>
      </c>
      <c r="KJ4" s="193">
        <f t="shared" si="4"/>
        <v>17</v>
      </c>
      <c r="KK4" s="193">
        <f t="shared" si="4"/>
        <v>18</v>
      </c>
      <c r="KL4" s="193">
        <f t="shared" si="4"/>
        <v>19</v>
      </c>
      <c r="KM4" s="193">
        <f t="shared" si="4"/>
        <v>20</v>
      </c>
      <c r="KN4" s="193">
        <f t="shared" si="4"/>
        <v>21</v>
      </c>
      <c r="KO4" s="193">
        <f t="shared" si="4"/>
        <v>22</v>
      </c>
      <c r="KP4" s="193">
        <f t="shared" si="4"/>
        <v>23</v>
      </c>
      <c r="KQ4" s="193">
        <f t="shared" si="4"/>
        <v>24</v>
      </c>
      <c r="KR4" s="193">
        <f t="shared" si="4"/>
        <v>25</v>
      </c>
      <c r="KS4" s="193">
        <f t="shared" si="4"/>
        <v>26</v>
      </c>
      <c r="KT4" s="193">
        <f t="shared" si="4"/>
        <v>27</v>
      </c>
      <c r="KU4" s="193">
        <f t="shared" si="4"/>
        <v>28</v>
      </c>
      <c r="KV4" s="219">
        <f t="shared" si="4"/>
        <v>29</v>
      </c>
      <c r="KW4" s="193">
        <f t="shared" si="4"/>
        <v>30</v>
      </c>
      <c r="KX4" s="194">
        <f t="shared" si="4"/>
        <v>31</v>
      </c>
      <c r="KY4" s="195">
        <v>1</v>
      </c>
      <c r="KZ4" s="193">
        <f t="shared" si="4"/>
        <v>2</v>
      </c>
      <c r="LA4" s="220">
        <f t="shared" si="4"/>
        <v>3</v>
      </c>
      <c r="LB4" s="193">
        <f t="shared" si="4"/>
        <v>4</v>
      </c>
      <c r="LC4" s="193">
        <f t="shared" si="4"/>
        <v>5</v>
      </c>
      <c r="LD4" s="193">
        <f t="shared" si="4"/>
        <v>6</v>
      </c>
      <c r="LE4" s="193">
        <f t="shared" si="4"/>
        <v>7</v>
      </c>
      <c r="LF4" s="193">
        <f t="shared" si="4"/>
        <v>8</v>
      </c>
      <c r="LG4" s="193">
        <f t="shared" si="4"/>
        <v>9</v>
      </c>
      <c r="LH4" s="193">
        <f t="shared" si="4"/>
        <v>10</v>
      </c>
      <c r="LI4" s="193">
        <f t="shared" si="4"/>
        <v>11</v>
      </c>
      <c r="LJ4" s="193">
        <f t="shared" si="4"/>
        <v>12</v>
      </c>
      <c r="LK4" s="193">
        <f t="shared" si="4"/>
        <v>13</v>
      </c>
      <c r="LL4" s="193">
        <f t="shared" si="4"/>
        <v>14</v>
      </c>
      <c r="LM4" s="193">
        <f t="shared" si="4"/>
        <v>15</v>
      </c>
      <c r="LN4" s="193">
        <f t="shared" si="4"/>
        <v>16</v>
      </c>
      <c r="LO4" s="193">
        <f t="shared" si="4"/>
        <v>17</v>
      </c>
      <c r="LP4" s="193">
        <f t="shared" si="4"/>
        <v>18</v>
      </c>
      <c r="LQ4" s="193">
        <f t="shared" si="4"/>
        <v>19</v>
      </c>
      <c r="LR4" s="193">
        <f t="shared" si="4"/>
        <v>20</v>
      </c>
      <c r="LS4" s="193">
        <f t="shared" si="4"/>
        <v>21</v>
      </c>
      <c r="LT4" s="193">
        <f t="shared" si="4"/>
        <v>22</v>
      </c>
      <c r="LU4" s="193">
        <f t="shared" si="4"/>
        <v>23</v>
      </c>
      <c r="LV4" s="193">
        <f t="shared" si="4"/>
        <v>24</v>
      </c>
      <c r="LW4" s="193">
        <f t="shared" si="4"/>
        <v>25</v>
      </c>
      <c r="LX4" s="193">
        <f t="shared" si="4"/>
        <v>26</v>
      </c>
      <c r="LY4" s="193">
        <f t="shared" si="4"/>
        <v>27</v>
      </c>
      <c r="LZ4" s="193">
        <f t="shared" si="4"/>
        <v>28</v>
      </c>
      <c r="MA4" s="193">
        <f t="shared" si="4"/>
        <v>29</v>
      </c>
      <c r="MB4" s="193">
        <f t="shared" si="4"/>
        <v>30</v>
      </c>
      <c r="MC4" s="194">
        <f t="shared" si="4"/>
        <v>31</v>
      </c>
      <c r="MD4" s="195">
        <v>1</v>
      </c>
      <c r="ME4" s="193">
        <f t="shared" si="4"/>
        <v>2</v>
      </c>
      <c r="MF4" s="193">
        <f t="shared" si="4"/>
        <v>3</v>
      </c>
      <c r="MG4" s="193">
        <f t="shared" si="4"/>
        <v>4</v>
      </c>
      <c r="MH4" s="193">
        <f t="shared" si="4"/>
        <v>5</v>
      </c>
      <c r="MI4" s="193">
        <f t="shared" si="4"/>
        <v>6</v>
      </c>
      <c r="MJ4" s="193">
        <f t="shared" si="4"/>
        <v>7</v>
      </c>
      <c r="MK4" s="193">
        <f t="shared" si="4"/>
        <v>8</v>
      </c>
      <c r="ML4" s="193">
        <f t="shared" si="4"/>
        <v>9</v>
      </c>
      <c r="MM4" s="193">
        <f t="shared" si="4"/>
        <v>10</v>
      </c>
      <c r="MN4" s="193">
        <f t="shared" si="4"/>
        <v>11</v>
      </c>
      <c r="MO4" s="193">
        <f t="shared" si="4"/>
        <v>12</v>
      </c>
      <c r="MP4" s="193">
        <f t="shared" si="4"/>
        <v>13</v>
      </c>
      <c r="MQ4" s="193">
        <f t="shared" si="4"/>
        <v>14</v>
      </c>
      <c r="MR4" s="193">
        <f t="shared" si="4"/>
        <v>15</v>
      </c>
      <c r="MS4" s="193">
        <f t="shared" si="4"/>
        <v>16</v>
      </c>
      <c r="MT4" s="193">
        <f t="shared" ref="MT4:OK4" si="5">1+MS4</f>
        <v>17</v>
      </c>
      <c r="MU4" s="193">
        <f t="shared" si="5"/>
        <v>18</v>
      </c>
      <c r="MV4" s="193">
        <f t="shared" si="5"/>
        <v>19</v>
      </c>
      <c r="MW4" s="193">
        <f t="shared" si="5"/>
        <v>20</v>
      </c>
      <c r="MX4" s="193">
        <f t="shared" si="5"/>
        <v>21</v>
      </c>
      <c r="MY4" s="193">
        <f t="shared" si="5"/>
        <v>22</v>
      </c>
      <c r="MZ4" s="193">
        <f t="shared" si="5"/>
        <v>23</v>
      </c>
      <c r="NA4" s="193">
        <f t="shared" si="5"/>
        <v>24</v>
      </c>
      <c r="NB4" s="193">
        <f t="shared" si="5"/>
        <v>25</v>
      </c>
      <c r="NC4" s="193">
        <f t="shared" si="5"/>
        <v>26</v>
      </c>
      <c r="ND4" s="193">
        <f t="shared" si="5"/>
        <v>27</v>
      </c>
      <c r="NE4" s="193">
        <f t="shared" si="5"/>
        <v>28</v>
      </c>
      <c r="NF4" s="194">
        <f t="shared" si="5"/>
        <v>29</v>
      </c>
      <c r="NG4" s="195">
        <v>1</v>
      </c>
      <c r="NH4" s="193">
        <f t="shared" si="5"/>
        <v>2</v>
      </c>
      <c r="NI4" s="193">
        <f t="shared" si="5"/>
        <v>3</v>
      </c>
      <c r="NJ4" s="193">
        <f t="shared" si="5"/>
        <v>4</v>
      </c>
      <c r="NK4" s="193">
        <f t="shared" si="5"/>
        <v>5</v>
      </c>
      <c r="NL4" s="193">
        <f t="shared" si="5"/>
        <v>6</v>
      </c>
      <c r="NM4" s="193">
        <f t="shared" si="5"/>
        <v>7</v>
      </c>
      <c r="NN4" s="193">
        <f t="shared" si="5"/>
        <v>8</v>
      </c>
      <c r="NO4" s="193">
        <f t="shared" si="5"/>
        <v>9</v>
      </c>
      <c r="NP4" s="193">
        <f t="shared" si="5"/>
        <v>10</v>
      </c>
      <c r="NQ4" s="193">
        <f t="shared" si="5"/>
        <v>11</v>
      </c>
      <c r="NR4" s="193">
        <f t="shared" si="5"/>
        <v>12</v>
      </c>
      <c r="NS4" s="193">
        <f t="shared" si="5"/>
        <v>13</v>
      </c>
      <c r="NT4" s="193">
        <f t="shared" si="5"/>
        <v>14</v>
      </c>
      <c r="NU4" s="193">
        <f t="shared" si="5"/>
        <v>15</v>
      </c>
      <c r="NV4" s="193">
        <f t="shared" si="5"/>
        <v>16</v>
      </c>
      <c r="NW4" s="193">
        <f t="shared" si="5"/>
        <v>17</v>
      </c>
      <c r="NX4" s="193">
        <f t="shared" si="5"/>
        <v>18</v>
      </c>
      <c r="NY4" s="193">
        <f t="shared" si="5"/>
        <v>19</v>
      </c>
      <c r="NZ4" s="193">
        <f t="shared" si="5"/>
        <v>20</v>
      </c>
      <c r="OA4" s="193">
        <f t="shared" si="5"/>
        <v>21</v>
      </c>
      <c r="OB4" s="193">
        <f t="shared" si="5"/>
        <v>22</v>
      </c>
      <c r="OC4" s="193">
        <f t="shared" si="5"/>
        <v>23</v>
      </c>
      <c r="OD4" s="193">
        <f t="shared" si="5"/>
        <v>24</v>
      </c>
      <c r="OE4" s="193">
        <f t="shared" si="5"/>
        <v>25</v>
      </c>
      <c r="OF4" s="193">
        <f t="shared" si="5"/>
        <v>26</v>
      </c>
      <c r="OG4" s="193">
        <f t="shared" si="5"/>
        <v>27</v>
      </c>
      <c r="OH4" s="193">
        <f t="shared" si="5"/>
        <v>28</v>
      </c>
      <c r="OI4" s="193">
        <f t="shared" si="5"/>
        <v>29</v>
      </c>
      <c r="OJ4" s="193">
        <f t="shared" si="5"/>
        <v>30</v>
      </c>
      <c r="OK4" s="194">
        <f t="shared" si="5"/>
        <v>31</v>
      </c>
    </row>
    <row r="5" spans="2:404" ht="13.5" customHeight="1" x14ac:dyDescent="0.15">
      <c r="B5" s="208" t="s">
        <v>109</v>
      </c>
      <c r="C5" s="149"/>
      <c r="D5" s="209"/>
      <c r="E5" s="188" t="str">
        <f ca="1">'旬報(3月)'!$D$16</f>
        <v>土</v>
      </c>
      <c r="F5" s="152" t="str">
        <f ca="1">'旬報(3月)'!$D$17</f>
        <v>日</v>
      </c>
      <c r="G5" s="152" t="str">
        <f ca="1">'旬報(3月)'!$D$18</f>
        <v>月</v>
      </c>
      <c r="H5" s="152" t="str">
        <f ca="1">'旬報(3月)'!$D$19</f>
        <v>火</v>
      </c>
      <c r="I5" s="152" t="str">
        <f ca="1">'旬報(3月)'!$D$20</f>
        <v>水</v>
      </c>
      <c r="J5" s="152" t="str">
        <f ca="1">'旬報(3月)'!$D$21</f>
        <v>木</v>
      </c>
      <c r="K5" s="152" t="str">
        <f ca="1">'旬報(3月)'!$D$22</f>
        <v>金</v>
      </c>
      <c r="L5" s="152" t="str">
        <f ca="1">'旬報(3月)'!$D$23</f>
        <v>土</v>
      </c>
      <c r="M5" s="152" t="str">
        <f ca="1">'旬報(3月)'!$D$24</f>
        <v>日</v>
      </c>
      <c r="N5" s="152" t="str">
        <f ca="1">'旬報(3月)'!$D$25</f>
        <v>月</v>
      </c>
      <c r="O5" s="152" t="str">
        <f ca="1">'旬報(3月)'!$D$36</f>
        <v>火</v>
      </c>
      <c r="P5" s="152" t="str">
        <f ca="1">'旬報(3月)'!$D$37</f>
        <v>水</v>
      </c>
      <c r="Q5" s="152" t="str">
        <f ca="1">'旬報(3月)'!$D$38</f>
        <v>木</v>
      </c>
      <c r="R5" s="152" t="str">
        <f ca="1">'旬報(3月)'!$D$39</f>
        <v>金</v>
      </c>
      <c r="S5" s="152" t="str">
        <f ca="1">'旬報(3月)'!$D$40</f>
        <v>土</v>
      </c>
      <c r="T5" s="152" t="str">
        <f ca="1">'旬報(3月)'!$D$41</f>
        <v>日</v>
      </c>
      <c r="U5" s="152" t="str">
        <f ca="1">'旬報(3月)'!$D$42</f>
        <v>月</v>
      </c>
      <c r="V5" s="152" t="str">
        <f ca="1">'旬報(3月)'!$D$43</f>
        <v>火</v>
      </c>
      <c r="W5" s="152" t="str">
        <f ca="1">'旬報(3月)'!$D$44</f>
        <v>水</v>
      </c>
      <c r="X5" s="152" t="str">
        <f ca="1">'旬報(3月)'!$D$45</f>
        <v>木</v>
      </c>
      <c r="Y5" s="152" t="str">
        <f ca="1">'旬報(3月)'!$D$56</f>
        <v>金</v>
      </c>
      <c r="Z5" s="152" t="str">
        <f ca="1">'旬報(3月)'!$D$57</f>
        <v>土</v>
      </c>
      <c r="AA5" s="152" t="str">
        <f ca="1">'旬報(3月)'!$D$58</f>
        <v>日</v>
      </c>
      <c r="AB5" s="152" t="str">
        <f ca="1">'旬報(3月)'!$D$59</f>
        <v>月</v>
      </c>
      <c r="AC5" s="152" t="str">
        <f ca="1">'旬報(3月)'!$D$60</f>
        <v>火</v>
      </c>
      <c r="AD5" s="152" t="str">
        <f ca="1">'旬報(3月)'!$D$61</f>
        <v>水</v>
      </c>
      <c r="AE5" s="152" t="str">
        <f ca="1">'旬報(3月)'!$D$62</f>
        <v>木</v>
      </c>
      <c r="AF5" s="152" t="str">
        <f ca="1">'旬報(3月)'!$D$63</f>
        <v>金</v>
      </c>
      <c r="AG5" s="152" t="str">
        <f ca="1">'旬報(3月)'!$D$64</f>
        <v>土</v>
      </c>
      <c r="AH5" s="152" t="str">
        <f ca="1">'旬報(3月)'!$D$65</f>
        <v>日</v>
      </c>
      <c r="AI5" s="189" t="str">
        <f ca="1">'旬報(3月)'!$D$66</f>
        <v>月</v>
      </c>
      <c r="AJ5" s="188" t="str">
        <f ca="1">'旬報(4月)'!$D$16</f>
        <v>火</v>
      </c>
      <c r="AK5" s="152" t="str">
        <f ca="1">'旬報(4月)'!$D$17</f>
        <v>水</v>
      </c>
      <c r="AL5" s="152" t="str">
        <f ca="1">'旬報(4月)'!$D$18</f>
        <v>木</v>
      </c>
      <c r="AM5" s="152" t="str">
        <f ca="1">'旬報(4月)'!$D$19</f>
        <v>金</v>
      </c>
      <c r="AN5" s="152" t="str">
        <f ca="1">'旬報(4月)'!$D$20</f>
        <v>土</v>
      </c>
      <c r="AO5" s="152" t="str">
        <f ca="1">'旬報(4月)'!$D$21</f>
        <v>日</v>
      </c>
      <c r="AP5" s="152" t="str">
        <f ca="1">'旬報(4月)'!$D$22</f>
        <v>月</v>
      </c>
      <c r="AQ5" s="152" t="str">
        <f ca="1">'旬報(4月)'!$D$23</f>
        <v>火</v>
      </c>
      <c r="AR5" s="152" t="str">
        <f ca="1">'旬報(4月)'!$D$24</f>
        <v>水</v>
      </c>
      <c r="AS5" s="152" t="str">
        <f ca="1">'旬報(4月)'!$D$25</f>
        <v>木</v>
      </c>
      <c r="AT5" s="152" t="str">
        <f ca="1">'旬報(4月)'!$D$36</f>
        <v>金</v>
      </c>
      <c r="AU5" s="152" t="str">
        <f ca="1">'旬報(4月)'!$D$37</f>
        <v>土</v>
      </c>
      <c r="AV5" s="152" t="str">
        <f ca="1">'旬報(4月)'!$D$38</f>
        <v>日</v>
      </c>
      <c r="AW5" s="152" t="str">
        <f ca="1">'旬報(4月)'!$D$39</f>
        <v>月</v>
      </c>
      <c r="AX5" s="152" t="str">
        <f ca="1">'旬報(4月)'!$D$40</f>
        <v>火</v>
      </c>
      <c r="AY5" s="152" t="str">
        <f ca="1">'旬報(4月)'!$D$41</f>
        <v>水</v>
      </c>
      <c r="AZ5" s="152" t="str">
        <f ca="1">'旬報(4月)'!$D$42</f>
        <v>木</v>
      </c>
      <c r="BA5" s="152" t="str">
        <f ca="1">'旬報(4月)'!$D$43</f>
        <v>金</v>
      </c>
      <c r="BB5" s="152" t="str">
        <f ca="1">'旬報(4月)'!$D$44</f>
        <v>土</v>
      </c>
      <c r="BC5" s="152" t="str">
        <f ca="1">'旬報(4月)'!$D$45</f>
        <v>日</v>
      </c>
      <c r="BD5" s="152" t="str">
        <f ca="1">'旬報(4月)'!$D$56</f>
        <v>月</v>
      </c>
      <c r="BE5" s="152" t="str">
        <f ca="1">'旬報(4月)'!$D$57</f>
        <v>火</v>
      </c>
      <c r="BF5" s="152" t="str">
        <f ca="1">'旬報(4月)'!$D$58</f>
        <v>水</v>
      </c>
      <c r="BG5" s="152" t="str">
        <f ca="1">'旬報(4月)'!$D$59</f>
        <v>木</v>
      </c>
      <c r="BH5" s="152" t="str">
        <f ca="1">'旬報(4月)'!$D$60</f>
        <v>金</v>
      </c>
      <c r="BI5" s="152" t="str">
        <f ca="1">'旬報(4月)'!$D$61</f>
        <v>土</v>
      </c>
      <c r="BJ5" s="152" t="str">
        <f ca="1">'旬報(4月)'!$D$62</f>
        <v>日</v>
      </c>
      <c r="BK5" s="152" t="str">
        <f ca="1">'旬報(4月)'!$D$63</f>
        <v>月</v>
      </c>
      <c r="BL5" s="152" t="str">
        <f ca="1">'旬報(4月)'!$D$64</f>
        <v>火</v>
      </c>
      <c r="BM5" s="189" t="str">
        <f ca="1">'旬報(4月)'!$D$65</f>
        <v>水</v>
      </c>
      <c r="BN5" s="188" t="str">
        <f ca="1">'旬報(5月)'!$D$16</f>
        <v>木</v>
      </c>
      <c r="BO5" s="152" t="str">
        <f ca="1">'旬報(5月)'!$D$17</f>
        <v>金</v>
      </c>
      <c r="BP5" s="152" t="str">
        <f ca="1">'旬報(5月)'!$D$18</f>
        <v>土</v>
      </c>
      <c r="BQ5" s="152" t="str">
        <f ca="1">'旬報(5月)'!$D$19</f>
        <v>日</v>
      </c>
      <c r="BR5" s="152" t="str">
        <f ca="1">'旬報(5月)'!$D$20</f>
        <v>月</v>
      </c>
      <c r="BS5" s="152" t="str">
        <f ca="1">'旬報(5月)'!$D$21</f>
        <v>火</v>
      </c>
      <c r="BT5" s="152" t="str">
        <f ca="1">'旬報(5月)'!$D$22</f>
        <v>水</v>
      </c>
      <c r="BU5" s="152" t="str">
        <f ca="1">'旬報(5月)'!$D$23</f>
        <v>木</v>
      </c>
      <c r="BV5" s="152" t="str">
        <f ca="1">'旬報(5月)'!$D$24</f>
        <v>金</v>
      </c>
      <c r="BW5" s="152" t="str">
        <f ca="1">'旬報(5月)'!$D$25</f>
        <v>土</v>
      </c>
      <c r="BX5" s="152" t="str">
        <f ca="1">'旬報(5月)'!$D$36</f>
        <v>日</v>
      </c>
      <c r="BY5" s="152" t="str">
        <f ca="1">'旬報(5月)'!$D$37</f>
        <v>月</v>
      </c>
      <c r="BZ5" s="152" t="str">
        <f ca="1">'旬報(5月)'!$D$38</f>
        <v>火</v>
      </c>
      <c r="CA5" s="152" t="str">
        <f ca="1">'旬報(5月)'!$D$39</f>
        <v>水</v>
      </c>
      <c r="CB5" s="152" t="str">
        <f ca="1">'旬報(5月)'!$D$40</f>
        <v>木</v>
      </c>
      <c r="CC5" s="152" t="str">
        <f ca="1">'旬報(5月)'!$D$41</f>
        <v>金</v>
      </c>
      <c r="CD5" s="152" t="str">
        <f ca="1">'旬報(5月)'!$D$42</f>
        <v>土</v>
      </c>
      <c r="CE5" s="152" t="str">
        <f ca="1">'旬報(5月)'!$D$43</f>
        <v>日</v>
      </c>
      <c r="CF5" s="152" t="str">
        <f ca="1">'旬報(5月)'!$D$44</f>
        <v>月</v>
      </c>
      <c r="CG5" s="152" t="str">
        <f ca="1">'旬報(5月)'!$D$45</f>
        <v>火</v>
      </c>
      <c r="CH5" s="152" t="str">
        <f ca="1">'旬報(5月)'!$D$56</f>
        <v>水</v>
      </c>
      <c r="CI5" s="152" t="str">
        <f ca="1">'旬報(5月)'!$D$57</f>
        <v>木</v>
      </c>
      <c r="CJ5" s="152" t="str">
        <f ca="1">'旬報(5月)'!$D$58</f>
        <v>金</v>
      </c>
      <c r="CK5" s="152" t="str">
        <f ca="1">'旬報(5月)'!$D$59</f>
        <v>土</v>
      </c>
      <c r="CL5" s="152" t="str">
        <f ca="1">'旬報(5月)'!$D$60</f>
        <v>日</v>
      </c>
      <c r="CM5" s="152" t="str">
        <f ca="1">'旬報(5月)'!$D$61</f>
        <v>月</v>
      </c>
      <c r="CN5" s="152" t="str">
        <f ca="1">'旬報(5月)'!$D$62</f>
        <v>火</v>
      </c>
      <c r="CO5" s="152" t="str">
        <f ca="1">'旬報(5月)'!$D$63</f>
        <v>水</v>
      </c>
      <c r="CP5" s="152" t="str">
        <f ca="1">'旬報(5月)'!$D$64</f>
        <v>木</v>
      </c>
      <c r="CQ5" s="152" t="str">
        <f ca="1">'旬報(5月)'!$D$65</f>
        <v>金</v>
      </c>
      <c r="CR5" s="189" t="str">
        <f ca="1">'旬報(5月)'!$D$66</f>
        <v>土</v>
      </c>
      <c r="CS5" s="196" t="str">
        <f ca="1">'旬報(6月)'!$D$16</f>
        <v>日</v>
      </c>
      <c r="CT5" s="157" t="str">
        <f ca="1">'旬報(6月)'!$D$17</f>
        <v>月</v>
      </c>
      <c r="CU5" s="157" t="str">
        <f ca="1">'旬報(6月)'!$D$18</f>
        <v>火</v>
      </c>
      <c r="CV5" s="157" t="str">
        <f ca="1">'旬報(6月)'!$D$19</f>
        <v>水</v>
      </c>
      <c r="CW5" s="157" t="str">
        <f ca="1">'旬報(6月)'!$D$20</f>
        <v>木</v>
      </c>
      <c r="CX5" s="157" t="str">
        <f ca="1">'旬報(6月)'!$D$21</f>
        <v>金</v>
      </c>
      <c r="CY5" s="157" t="str">
        <f ca="1">'旬報(6月)'!$D$22</f>
        <v>土</v>
      </c>
      <c r="CZ5" s="157" t="str">
        <f ca="1">'旬報(6月)'!$D$23</f>
        <v>日</v>
      </c>
      <c r="DA5" s="157" t="str">
        <f ca="1">'旬報(6月)'!$D$24</f>
        <v>月</v>
      </c>
      <c r="DB5" s="157" t="str">
        <f ca="1">'旬報(6月)'!$D$25</f>
        <v>火</v>
      </c>
      <c r="DC5" s="157" t="str">
        <f ca="1">'旬報(6月)'!$D$36</f>
        <v>水</v>
      </c>
      <c r="DD5" s="157" t="str">
        <f ca="1">'旬報(6月)'!$D$37</f>
        <v>木</v>
      </c>
      <c r="DE5" s="157" t="str">
        <f ca="1">'旬報(6月)'!$D$38</f>
        <v>金</v>
      </c>
      <c r="DF5" s="157" t="str">
        <f ca="1">'旬報(6月)'!$D$39</f>
        <v>土</v>
      </c>
      <c r="DG5" s="157" t="str">
        <f ca="1">'旬報(6月)'!$D$40</f>
        <v>日</v>
      </c>
      <c r="DH5" s="157" t="str">
        <f ca="1">'旬報(6月)'!$D$41</f>
        <v>月</v>
      </c>
      <c r="DI5" s="157" t="str">
        <f ca="1">'旬報(6月)'!$D$42</f>
        <v>火</v>
      </c>
      <c r="DJ5" s="157" t="str">
        <f ca="1">'旬報(6月)'!$D$43</f>
        <v>水</v>
      </c>
      <c r="DK5" s="157" t="str">
        <f ca="1">'旬報(6月)'!$D$44</f>
        <v>木</v>
      </c>
      <c r="DL5" s="157" t="str">
        <f ca="1">'旬報(6月)'!$D$45</f>
        <v>金</v>
      </c>
      <c r="DM5" s="157" t="str">
        <f ca="1">'旬報(6月)'!$D$56</f>
        <v>土</v>
      </c>
      <c r="DN5" s="157" t="str">
        <f ca="1">'旬報(6月)'!$D$57</f>
        <v>日</v>
      </c>
      <c r="DO5" s="157" t="str">
        <f ca="1">'旬報(6月)'!$D$58</f>
        <v>月</v>
      </c>
      <c r="DP5" s="157" t="str">
        <f ca="1">'旬報(6月)'!$D$59</f>
        <v>火</v>
      </c>
      <c r="DQ5" s="157" t="str">
        <f ca="1">'旬報(6月)'!$D$60</f>
        <v>水</v>
      </c>
      <c r="DR5" s="157" t="str">
        <f ca="1">'旬報(6月)'!$D$61</f>
        <v>木</v>
      </c>
      <c r="DS5" s="157" t="str">
        <f ca="1">'旬報(6月)'!$D$62</f>
        <v>金</v>
      </c>
      <c r="DT5" s="157" t="str">
        <f ca="1">'旬報(6月)'!$D$63</f>
        <v>土</v>
      </c>
      <c r="DU5" s="157" t="str">
        <f ca="1">'旬報(6月)'!$D$64</f>
        <v>日</v>
      </c>
      <c r="DV5" s="197" t="str">
        <f ca="1">'旬報(6月)'!$D$65</f>
        <v>月</v>
      </c>
      <c r="DW5" s="196" t="str">
        <f ca="1">'旬報(7月)'!$D$16</f>
        <v>火</v>
      </c>
      <c r="DX5" s="157" t="str">
        <f ca="1">'旬報(7月)'!$D$17</f>
        <v>水</v>
      </c>
      <c r="DY5" s="157" t="str">
        <f ca="1">'旬報(7月)'!$D$18</f>
        <v>木</v>
      </c>
      <c r="DZ5" s="157" t="str">
        <f ca="1">'旬報(7月)'!$D$19</f>
        <v>金</v>
      </c>
      <c r="EA5" s="157" t="str">
        <f ca="1">'旬報(7月)'!$D$20</f>
        <v>土</v>
      </c>
      <c r="EB5" s="157" t="str">
        <f ca="1">'旬報(7月)'!$D$21</f>
        <v>日</v>
      </c>
      <c r="EC5" s="157" t="str">
        <f ca="1">'旬報(7月)'!$D$22</f>
        <v>月</v>
      </c>
      <c r="ED5" s="157" t="str">
        <f ca="1">'旬報(7月)'!$D$23</f>
        <v>火</v>
      </c>
      <c r="EE5" s="157" t="str">
        <f ca="1">'旬報(7月)'!$D$24</f>
        <v>水</v>
      </c>
      <c r="EF5" s="157" t="str">
        <f ca="1">'旬報(7月)'!$D$25</f>
        <v>木</v>
      </c>
      <c r="EG5" s="157" t="str">
        <f ca="1">'旬報(7月)'!$D$36</f>
        <v>金</v>
      </c>
      <c r="EH5" s="157" t="str">
        <f ca="1">'旬報(7月)'!$D$37</f>
        <v>土</v>
      </c>
      <c r="EI5" s="157" t="str">
        <f ca="1">'旬報(7月)'!$D$38</f>
        <v>日</v>
      </c>
      <c r="EJ5" s="157" t="str">
        <f ca="1">'旬報(7月)'!$D$39</f>
        <v>月</v>
      </c>
      <c r="EK5" s="157" t="str">
        <f ca="1">'旬報(7月)'!$D$40</f>
        <v>火</v>
      </c>
      <c r="EL5" s="157" t="str">
        <f ca="1">'旬報(7月)'!$D$41</f>
        <v>水</v>
      </c>
      <c r="EM5" s="157" t="str">
        <f ca="1">'旬報(7月)'!$D$42</f>
        <v>木</v>
      </c>
      <c r="EN5" s="157" t="str">
        <f ca="1">'旬報(7月)'!$D$43</f>
        <v>金</v>
      </c>
      <c r="EO5" s="157" t="str">
        <f ca="1">'旬報(7月)'!$D$44</f>
        <v>土</v>
      </c>
      <c r="EP5" s="157" t="str">
        <f ca="1">'旬報(7月)'!$D$45</f>
        <v>日</v>
      </c>
      <c r="EQ5" s="157" t="str">
        <f ca="1">'旬報(7月)'!$D$56</f>
        <v>月</v>
      </c>
      <c r="ER5" s="157" t="str">
        <f ca="1">'旬報(7月)'!$D$57</f>
        <v>火</v>
      </c>
      <c r="ES5" s="157" t="str">
        <f ca="1">'旬報(7月)'!$D$58</f>
        <v>水</v>
      </c>
      <c r="ET5" s="157" t="str">
        <f ca="1">'旬報(7月)'!$D$59</f>
        <v>木</v>
      </c>
      <c r="EU5" s="157" t="str">
        <f ca="1">'旬報(7月)'!$D$60</f>
        <v>金</v>
      </c>
      <c r="EV5" s="157" t="str">
        <f ca="1">'旬報(7月)'!$D$61</f>
        <v>土</v>
      </c>
      <c r="EW5" s="157" t="str">
        <f ca="1">'旬報(7月)'!$D$62</f>
        <v>日</v>
      </c>
      <c r="EX5" s="157" t="str">
        <f ca="1">'旬報(7月)'!$D$63</f>
        <v>月</v>
      </c>
      <c r="EY5" s="157" t="str">
        <f ca="1">'旬報(7月)'!$D$64</f>
        <v>火</v>
      </c>
      <c r="EZ5" s="157" t="str">
        <f ca="1">'旬報(7月)'!$D$65</f>
        <v>水</v>
      </c>
      <c r="FA5" s="197" t="str">
        <f ca="1">'旬報(7月)'!$D$66</f>
        <v>木</v>
      </c>
      <c r="FB5" s="196" t="str">
        <f ca="1">'旬報(8月)'!$D$16</f>
        <v>金</v>
      </c>
      <c r="FC5" s="157" t="str">
        <f ca="1">'旬報(8月)'!$D$17</f>
        <v>土</v>
      </c>
      <c r="FD5" s="157" t="str">
        <f ca="1">'旬報(8月)'!$D$18</f>
        <v>日</v>
      </c>
      <c r="FE5" s="157" t="str">
        <f ca="1">'旬報(8月)'!$D$19</f>
        <v>月</v>
      </c>
      <c r="FF5" s="157" t="str">
        <f ca="1">'旬報(8月)'!$D$20</f>
        <v>火</v>
      </c>
      <c r="FG5" s="157" t="str">
        <f ca="1">'旬報(8月)'!$D$21</f>
        <v>水</v>
      </c>
      <c r="FH5" s="157" t="str">
        <f ca="1">'旬報(8月)'!$D$22</f>
        <v>木</v>
      </c>
      <c r="FI5" s="157" t="str">
        <f ca="1">'旬報(8月)'!$D$23</f>
        <v>金</v>
      </c>
      <c r="FJ5" s="157" t="str">
        <f ca="1">'旬報(8月)'!$D$24</f>
        <v>土</v>
      </c>
      <c r="FK5" s="157" t="str">
        <f ca="1">'旬報(8月)'!$D$25</f>
        <v>日</v>
      </c>
      <c r="FL5" s="157" t="str">
        <f ca="1">'旬報(8月)'!$D$36</f>
        <v>月</v>
      </c>
      <c r="FM5" s="159" t="str">
        <f ca="1">'旬報(8月)'!$D$37</f>
        <v>火</v>
      </c>
      <c r="FN5" s="226" t="str">
        <f ca="1">FG5</f>
        <v>水</v>
      </c>
      <c r="FO5" s="227" t="str">
        <f t="shared" ref="FO5:FP5" ca="1" si="6">FH5</f>
        <v>木</v>
      </c>
      <c r="FP5" s="230" t="str">
        <f t="shared" ca="1" si="6"/>
        <v>金</v>
      </c>
      <c r="FQ5" s="156" t="str">
        <f ca="1">'旬報(8月)'!$D$41</f>
        <v>土</v>
      </c>
      <c r="FR5" s="157" t="str">
        <f ca="1">'旬報(8月)'!$D$42</f>
        <v>日</v>
      </c>
      <c r="FS5" s="157" t="str">
        <f ca="1">'旬報(8月)'!$D$43</f>
        <v>月</v>
      </c>
      <c r="FT5" s="157" t="str">
        <f ca="1">'旬報(8月)'!$D$44</f>
        <v>火</v>
      </c>
      <c r="FU5" s="157" t="str">
        <f ca="1">'旬報(8月)'!$D$45</f>
        <v>水</v>
      </c>
      <c r="FV5" s="157" t="str">
        <f ca="1">'旬報(8月)'!$D$56</f>
        <v>木</v>
      </c>
      <c r="FW5" s="157" t="str">
        <f ca="1">'旬報(8月)'!$D$57</f>
        <v>金</v>
      </c>
      <c r="FX5" s="157" t="str">
        <f ca="1">'旬報(8月)'!$D$58</f>
        <v>土</v>
      </c>
      <c r="FY5" s="157" t="str">
        <f ca="1">'旬報(8月)'!$D$59</f>
        <v>日</v>
      </c>
      <c r="FZ5" s="157" t="str">
        <f ca="1">'旬報(8月)'!$D$60</f>
        <v>月</v>
      </c>
      <c r="GA5" s="157" t="str">
        <f ca="1">'旬報(8月)'!$D$61</f>
        <v>火</v>
      </c>
      <c r="GB5" s="157" t="str">
        <f ca="1">'旬報(8月)'!$D$62</f>
        <v>水</v>
      </c>
      <c r="GC5" s="157" t="str">
        <f ca="1">'旬報(8月)'!$D$63</f>
        <v>木</v>
      </c>
      <c r="GD5" s="157" t="str">
        <f ca="1">'旬報(8月)'!$D$64</f>
        <v>金</v>
      </c>
      <c r="GE5" s="157" t="str">
        <f ca="1">'旬報(8月)'!$D$65</f>
        <v>土</v>
      </c>
      <c r="GF5" s="197" t="str">
        <f ca="1">'旬報(8月)'!$D$66</f>
        <v>日</v>
      </c>
      <c r="GG5" s="196" t="str">
        <f ca="1">'旬報(9月)'!$D$16</f>
        <v>月</v>
      </c>
      <c r="GH5" s="157" t="str">
        <f ca="1">'旬報(9月)'!$D$17</f>
        <v>火</v>
      </c>
      <c r="GI5" s="157" t="str">
        <f ca="1">'旬報(9月)'!$D$18</f>
        <v>水</v>
      </c>
      <c r="GJ5" s="157" t="str">
        <f ca="1">'旬報(9月)'!$D$19</f>
        <v>木</v>
      </c>
      <c r="GK5" s="157" t="str">
        <f ca="1">'旬報(9月)'!$D$20</f>
        <v>金</v>
      </c>
      <c r="GL5" s="157" t="str">
        <f ca="1">'旬報(9月)'!$D$21</f>
        <v>土</v>
      </c>
      <c r="GM5" s="157" t="str">
        <f ca="1">'旬報(9月)'!$D$22</f>
        <v>日</v>
      </c>
      <c r="GN5" s="157" t="str">
        <f ca="1">'旬報(9月)'!$D$23</f>
        <v>月</v>
      </c>
      <c r="GO5" s="157" t="str">
        <f ca="1">'旬報(9月)'!$D$24</f>
        <v>火</v>
      </c>
      <c r="GP5" s="157" t="str">
        <f ca="1">'旬報(9月)'!$D$25</f>
        <v>水</v>
      </c>
      <c r="GQ5" s="157" t="str">
        <f ca="1">'旬報(9月)'!$D$36</f>
        <v>木</v>
      </c>
      <c r="GR5" s="157" t="str">
        <f ca="1">'旬報(9月)'!$D$37</f>
        <v>金</v>
      </c>
      <c r="GS5" s="171" t="str">
        <f ca="1">'旬報(9月)'!$D$38</f>
        <v>土</v>
      </c>
      <c r="GT5" s="171" t="str">
        <f ca="1">'旬報(9月)'!$D$39</f>
        <v>日</v>
      </c>
      <c r="GU5" s="171" t="str">
        <f ca="1">'旬報(9月)'!$D$40</f>
        <v>月</v>
      </c>
      <c r="GV5" s="157" t="str">
        <f ca="1">'旬報(9月)'!$D$41</f>
        <v>火</v>
      </c>
      <c r="GW5" s="157" t="str">
        <f ca="1">'旬報(9月)'!$D$42</f>
        <v>水</v>
      </c>
      <c r="GX5" s="157" t="str">
        <f ca="1">'旬報(9月)'!$D$43</f>
        <v>木</v>
      </c>
      <c r="GY5" s="157" t="str">
        <f ca="1">'旬報(9月)'!$D$44</f>
        <v>金</v>
      </c>
      <c r="GZ5" s="157" t="str">
        <f ca="1">'旬報(9月)'!$D$45</f>
        <v>土</v>
      </c>
      <c r="HA5" s="157" t="str">
        <f ca="1">'旬報(9月)'!$D$56</f>
        <v>日</v>
      </c>
      <c r="HB5" s="157" t="str">
        <f ca="1">'旬報(9月)'!$D$57</f>
        <v>月</v>
      </c>
      <c r="HC5" s="157" t="str">
        <f ca="1">'旬報(9月)'!$D$58</f>
        <v>火</v>
      </c>
      <c r="HD5" s="157" t="str">
        <f ca="1">'旬報(9月)'!$D$59</f>
        <v>水</v>
      </c>
      <c r="HE5" s="157" t="str">
        <f ca="1">'旬報(9月)'!$D$60</f>
        <v>木</v>
      </c>
      <c r="HF5" s="157" t="str">
        <f ca="1">'旬報(9月)'!$D$61</f>
        <v>金</v>
      </c>
      <c r="HG5" s="157" t="str">
        <f ca="1">'旬報(9月)'!$D$62</f>
        <v>土</v>
      </c>
      <c r="HH5" s="157" t="str">
        <f ca="1">'旬報(9月)'!$D$63</f>
        <v>日</v>
      </c>
      <c r="HI5" s="157" t="str">
        <f ca="1">'旬報(9月)'!$D$64</f>
        <v>月</v>
      </c>
      <c r="HJ5" s="197" t="str">
        <f ca="1">'旬報(9月)'!$D$65</f>
        <v>火</v>
      </c>
      <c r="HK5" s="196" t="str">
        <f ca="1">'旬報(10月)'!$D$16</f>
        <v>水</v>
      </c>
      <c r="HL5" s="157" t="str">
        <f ca="1">'旬報(10月)'!$D$17</f>
        <v>木</v>
      </c>
      <c r="HM5" s="157" t="str">
        <f ca="1">'旬報(10月)'!$D$18</f>
        <v>金</v>
      </c>
      <c r="HN5" s="157" t="str">
        <f ca="1">'旬報(10月)'!$D$19</f>
        <v>土</v>
      </c>
      <c r="HO5" s="157" t="str">
        <f ca="1">'旬報(10月)'!$D$20</f>
        <v>日</v>
      </c>
      <c r="HP5" s="157" t="str">
        <f ca="1">'旬報(10月)'!$D$21</f>
        <v>月</v>
      </c>
      <c r="HQ5" s="157" t="str">
        <f ca="1">'旬報(10月)'!$D$22</f>
        <v>火</v>
      </c>
      <c r="HR5" s="157" t="str">
        <f ca="1">'旬報(10月)'!$D$23</f>
        <v>水</v>
      </c>
      <c r="HS5" s="157" t="str">
        <f ca="1">'旬報(10月)'!$D$24</f>
        <v>木</v>
      </c>
      <c r="HT5" s="157" t="str">
        <f ca="1">'旬報(10月)'!$D$25</f>
        <v>金</v>
      </c>
      <c r="HU5" s="157" t="str">
        <f ca="1">'旬報(10月)'!$D$36</f>
        <v>土</v>
      </c>
      <c r="HV5" s="157" t="str">
        <f ca="1">'旬報(10月)'!$D$37</f>
        <v>日</v>
      </c>
      <c r="HW5" s="157" t="str">
        <f ca="1">'旬報(10月)'!$D$38</f>
        <v>月</v>
      </c>
      <c r="HX5" s="157" t="str">
        <f ca="1">'旬報(10月)'!$D$39</f>
        <v>火</v>
      </c>
      <c r="HY5" s="157" t="str">
        <f ca="1">'旬報(10月)'!$D$40</f>
        <v>水</v>
      </c>
      <c r="HZ5" s="157" t="str">
        <f ca="1">'旬報(10月)'!$D$41</f>
        <v>木</v>
      </c>
      <c r="IA5" s="157" t="str">
        <f ca="1">'旬報(10月)'!$D$42</f>
        <v>金</v>
      </c>
      <c r="IB5" s="157" t="str">
        <f ca="1">'旬報(10月)'!$D$43</f>
        <v>土</v>
      </c>
      <c r="IC5" s="157" t="str">
        <f ca="1">'旬報(10月)'!$D$44</f>
        <v>日</v>
      </c>
      <c r="ID5" s="157" t="str">
        <f ca="1">'旬報(10月)'!$D$45</f>
        <v>月</v>
      </c>
      <c r="IE5" s="157" t="str">
        <f ca="1">'旬報(10月)'!$D$56</f>
        <v>火</v>
      </c>
      <c r="IF5" s="157" t="str">
        <f ca="1">'旬報(10月)'!$D$57</f>
        <v>水</v>
      </c>
      <c r="IG5" s="157" t="str">
        <f ca="1">'旬報(10月)'!$D$58</f>
        <v>木</v>
      </c>
      <c r="IH5" s="157" t="str">
        <f ca="1">'旬報(10月)'!$D$59</f>
        <v>金</v>
      </c>
      <c r="II5" s="157" t="str">
        <f ca="1">'旬報(10月)'!$D$60</f>
        <v>土</v>
      </c>
      <c r="IJ5" s="157" t="str">
        <f ca="1">'旬報(10月)'!$D$61</f>
        <v>日</v>
      </c>
      <c r="IK5" s="157" t="str">
        <f ca="1">'旬報(10月)'!$D$62</f>
        <v>月</v>
      </c>
      <c r="IL5" s="157" t="str">
        <f ca="1">'旬報(10月)'!$D$63</f>
        <v>火</v>
      </c>
      <c r="IM5" s="157" t="str">
        <f ca="1">'旬報(10月)'!$D$64</f>
        <v>水</v>
      </c>
      <c r="IN5" s="157" t="str">
        <f ca="1">'旬報(10月)'!$D$65</f>
        <v>木</v>
      </c>
      <c r="IO5" s="197" t="str">
        <f ca="1">'旬報(10月)'!$D$66</f>
        <v>金</v>
      </c>
      <c r="IP5" s="196" t="str">
        <f ca="1">'旬報(11月)'!$D$16</f>
        <v>土</v>
      </c>
      <c r="IQ5" s="157" t="str">
        <f ca="1">'旬報(11月)'!$D$17</f>
        <v>日</v>
      </c>
      <c r="IR5" s="157" t="str">
        <f ca="1">'旬報(11月)'!$D$18</f>
        <v>月</v>
      </c>
      <c r="IS5" s="157" t="str">
        <f ca="1">'旬報(11月)'!$D$19</f>
        <v>火</v>
      </c>
      <c r="IT5" s="157" t="str">
        <f ca="1">'旬報(11月)'!$D$20</f>
        <v>水</v>
      </c>
      <c r="IU5" s="157" t="str">
        <f ca="1">'旬報(11月)'!$D$21</f>
        <v>木</v>
      </c>
      <c r="IV5" s="157" t="str">
        <f ca="1">'旬報(11月)'!$D$22</f>
        <v>金</v>
      </c>
      <c r="IW5" s="157" t="str">
        <f ca="1">'旬報(11月)'!$D$23</f>
        <v>土</v>
      </c>
      <c r="IX5" s="157" t="str">
        <f ca="1">'旬報(11月)'!$D$24</f>
        <v>日</v>
      </c>
      <c r="IY5" s="157" t="str">
        <f ca="1">'旬報(11月)'!$D$25</f>
        <v>月</v>
      </c>
      <c r="IZ5" s="157" t="str">
        <f ca="1">'旬報(11月)'!$D$36</f>
        <v>火</v>
      </c>
      <c r="JA5" s="157" t="str">
        <f ca="1">'旬報(11月)'!$D$37</f>
        <v>水</v>
      </c>
      <c r="JB5" s="157" t="str">
        <f ca="1">'旬報(11月)'!$D$38</f>
        <v>木</v>
      </c>
      <c r="JC5" s="157" t="str">
        <f ca="1">'旬報(11月)'!$D$39</f>
        <v>金</v>
      </c>
      <c r="JD5" s="157" t="str">
        <f ca="1">'旬報(11月)'!$D$40</f>
        <v>土</v>
      </c>
      <c r="JE5" s="157" t="str">
        <f ca="1">'旬報(11月)'!$D$41</f>
        <v>日</v>
      </c>
      <c r="JF5" s="157" t="str">
        <f ca="1">'旬報(11月)'!$D$42</f>
        <v>月</v>
      </c>
      <c r="JG5" s="157" t="str">
        <f ca="1">'旬報(11月)'!$D$43</f>
        <v>火</v>
      </c>
      <c r="JH5" s="157" t="str">
        <f ca="1">'旬報(11月)'!$D$44</f>
        <v>水</v>
      </c>
      <c r="JI5" s="157" t="str">
        <f ca="1">'旬報(11月)'!$D$45</f>
        <v>木</v>
      </c>
      <c r="JJ5" s="157" t="str">
        <f ca="1">'旬報(11月)'!$D$56</f>
        <v>金</v>
      </c>
      <c r="JK5" s="157" t="str">
        <f ca="1">'旬報(11月)'!$D$57</f>
        <v>土</v>
      </c>
      <c r="JL5" s="157" t="str">
        <f ca="1">'旬報(11月)'!$D$58</f>
        <v>日</v>
      </c>
      <c r="JM5" s="157" t="str">
        <f ca="1">'旬報(11月)'!$D$59</f>
        <v>月</v>
      </c>
      <c r="JN5" s="157" t="str">
        <f ca="1">'旬報(11月)'!$D$60</f>
        <v>火</v>
      </c>
      <c r="JO5" s="157" t="str">
        <f ca="1">'旬報(11月)'!$D$61</f>
        <v>水</v>
      </c>
      <c r="JP5" s="157" t="str">
        <f ca="1">'旬報(11月)'!$D$62</f>
        <v>木</v>
      </c>
      <c r="JQ5" s="157" t="str">
        <f ca="1">'旬報(11月)'!$D$63</f>
        <v>金</v>
      </c>
      <c r="JR5" s="157" t="str">
        <f ca="1">'旬報(11月)'!$D$64</f>
        <v>土</v>
      </c>
      <c r="JS5" s="197" t="str">
        <f ca="1">'旬報(11月)'!$D$65</f>
        <v>日</v>
      </c>
      <c r="JT5" s="196" t="str">
        <f ca="1">'旬報(12月)'!$D$16</f>
        <v>月</v>
      </c>
      <c r="JU5" s="157" t="str">
        <f ca="1">'旬報(12月)'!$D$17</f>
        <v>火</v>
      </c>
      <c r="JV5" s="157" t="str">
        <f ca="1">'旬報(12月)'!$D$18</f>
        <v>水</v>
      </c>
      <c r="JW5" s="157" t="str">
        <f ca="1">'旬報(12月)'!$D$19</f>
        <v>木</v>
      </c>
      <c r="JX5" s="157" t="str">
        <f ca="1">'旬報(12月)'!$D$20</f>
        <v>金</v>
      </c>
      <c r="JY5" s="157" t="str">
        <f ca="1">'旬報(12月)'!$D$21</f>
        <v>土</v>
      </c>
      <c r="JZ5" s="157" t="str">
        <f ca="1">'旬報(12月)'!$D$22</f>
        <v>日</v>
      </c>
      <c r="KA5" s="157" t="str">
        <f ca="1">'旬報(12月)'!$D$23</f>
        <v>月</v>
      </c>
      <c r="KB5" s="157" t="str">
        <f ca="1">'旬報(12月)'!$D$24</f>
        <v>火</v>
      </c>
      <c r="KC5" s="157" t="str">
        <f ca="1">'旬報(12月)'!$D$25</f>
        <v>水</v>
      </c>
      <c r="KD5" s="157" t="str">
        <f ca="1">'旬報(12月)'!$D$36</f>
        <v>木</v>
      </c>
      <c r="KE5" s="157" t="str">
        <f ca="1">'旬報(12月)'!$D$37</f>
        <v>金</v>
      </c>
      <c r="KF5" s="157" t="str">
        <f ca="1">'旬報(12月)'!$D$38</f>
        <v>土</v>
      </c>
      <c r="KG5" s="157" t="str">
        <f ca="1">'旬報(12月)'!$D$39</f>
        <v>日</v>
      </c>
      <c r="KH5" s="157" t="str">
        <f ca="1">'旬報(12月)'!$D$40</f>
        <v>月</v>
      </c>
      <c r="KI5" s="157" t="str">
        <f ca="1">'旬報(12月)'!$D$41</f>
        <v>火</v>
      </c>
      <c r="KJ5" s="157" t="str">
        <f ca="1">'旬報(12月)'!$D$42</f>
        <v>水</v>
      </c>
      <c r="KK5" s="157" t="str">
        <f ca="1">'旬報(12月)'!$D$43</f>
        <v>木</v>
      </c>
      <c r="KL5" s="157" t="str">
        <f ca="1">'旬報(12月)'!$D$44</f>
        <v>金</v>
      </c>
      <c r="KM5" s="157" t="str">
        <f ca="1">'旬報(12月)'!$D$45</f>
        <v>土</v>
      </c>
      <c r="KN5" s="157" t="str">
        <f ca="1">'旬報(12月)'!$D$56</f>
        <v>日</v>
      </c>
      <c r="KO5" s="157" t="str">
        <f ca="1">'旬報(12月)'!$D$57</f>
        <v>月</v>
      </c>
      <c r="KP5" s="157" t="str">
        <f ca="1">'旬報(12月)'!$D$58</f>
        <v>火</v>
      </c>
      <c r="KQ5" s="157" t="str">
        <f ca="1">'旬報(12月)'!$D$59</f>
        <v>水</v>
      </c>
      <c r="KR5" s="157" t="str">
        <f ca="1">'旬報(12月)'!$D$60</f>
        <v>木</v>
      </c>
      <c r="KS5" s="157" t="str">
        <f ca="1">'旬報(12月)'!$D$61</f>
        <v>金</v>
      </c>
      <c r="KT5" s="157" t="str">
        <f ca="1">'旬報(12月)'!$D$62</f>
        <v>土</v>
      </c>
      <c r="KU5" s="159" t="str">
        <f ca="1">'旬報(12月)'!$D$63</f>
        <v>日</v>
      </c>
      <c r="KV5" s="226" t="str">
        <f ca="1">KO5</f>
        <v>月</v>
      </c>
      <c r="KW5" s="227" t="str">
        <f t="shared" ref="KW5:LA5" ca="1" si="7">KP5</f>
        <v>火</v>
      </c>
      <c r="KX5" s="228" t="str">
        <f t="shared" ca="1" si="7"/>
        <v>水</v>
      </c>
      <c r="KY5" s="229" t="str">
        <f t="shared" ca="1" si="7"/>
        <v>木</v>
      </c>
      <c r="KZ5" s="227" t="str">
        <f t="shared" ca="1" si="7"/>
        <v>金</v>
      </c>
      <c r="LA5" s="230" t="str">
        <f t="shared" ca="1" si="7"/>
        <v>土</v>
      </c>
      <c r="LB5" s="217" t="str">
        <f ca="1">'旬報(翌1月)'!$D$19</f>
        <v>日</v>
      </c>
      <c r="LC5" s="159" t="str">
        <f ca="1">'旬報(翌1月)'!$D$20</f>
        <v>月</v>
      </c>
      <c r="LD5" s="159" t="str">
        <f ca="1">'旬報(翌1月)'!$D$21</f>
        <v>火</v>
      </c>
      <c r="LE5" s="159" t="str">
        <f ca="1">'旬報(翌1月)'!$D$22</f>
        <v>水</v>
      </c>
      <c r="LF5" s="159" t="str">
        <f ca="1">'旬報(翌1月)'!$D$23</f>
        <v>木</v>
      </c>
      <c r="LG5" s="159" t="str">
        <f ca="1">'旬報(翌1月)'!$D$24</f>
        <v>金</v>
      </c>
      <c r="LH5" s="159" t="str">
        <f ca="1">'旬報(翌1月)'!$D$25</f>
        <v>土</v>
      </c>
      <c r="LI5" s="159" t="str">
        <f ca="1">'旬報(翌1月)'!$D$36</f>
        <v>日</v>
      </c>
      <c r="LJ5" s="159" t="str">
        <f ca="1">'旬報(翌1月)'!$D$37</f>
        <v>月</v>
      </c>
      <c r="LK5" s="159" t="str">
        <f ca="1">'旬報(翌1月)'!$D$38</f>
        <v>火</v>
      </c>
      <c r="LL5" s="159" t="str">
        <f ca="1">'旬報(翌1月)'!$D$39</f>
        <v>水</v>
      </c>
      <c r="LM5" s="159" t="str">
        <f ca="1">'旬報(翌1月)'!$D$40</f>
        <v>木</v>
      </c>
      <c r="LN5" s="159" t="str">
        <f ca="1">'旬報(翌1月)'!$D$41</f>
        <v>金</v>
      </c>
      <c r="LO5" s="159" t="str">
        <f ca="1">'旬報(翌1月)'!$D$42</f>
        <v>土</v>
      </c>
      <c r="LP5" s="159" t="str">
        <f ca="1">'旬報(翌1月)'!$D$43</f>
        <v>日</v>
      </c>
      <c r="LQ5" s="159" t="str">
        <f ca="1">'旬報(翌1月)'!$D$44</f>
        <v>月</v>
      </c>
      <c r="LR5" s="159" t="str">
        <f ca="1">'旬報(翌1月)'!$D$45</f>
        <v>火</v>
      </c>
      <c r="LS5" s="159" t="str">
        <f ca="1">'旬報(翌1月)'!$D$56</f>
        <v>水</v>
      </c>
      <c r="LT5" s="159" t="str">
        <f ca="1">'旬報(翌1月)'!$D$57</f>
        <v>木</v>
      </c>
      <c r="LU5" s="159" t="str">
        <f ca="1">'旬報(翌1月)'!$D$58</f>
        <v>金</v>
      </c>
      <c r="LV5" s="159" t="str">
        <f ca="1">'旬報(翌1月)'!$D$59</f>
        <v>土</v>
      </c>
      <c r="LW5" s="159" t="str">
        <f ca="1">'旬報(翌1月)'!$D$60</f>
        <v>日</v>
      </c>
      <c r="LX5" s="159" t="str">
        <f ca="1">'旬報(翌1月)'!$D$61</f>
        <v>月</v>
      </c>
      <c r="LY5" s="159" t="str">
        <f ca="1">'旬報(翌1月)'!$D$62</f>
        <v>火</v>
      </c>
      <c r="LZ5" s="159" t="str">
        <f ca="1">'旬報(翌1月)'!$D$63</f>
        <v>水</v>
      </c>
      <c r="MA5" s="159" t="str">
        <f ca="1">IF(OR('旬報(翌1月)'!$D$64="土",'旬報(翌1月)'!$D$64="日"),'旬報(翌1月)'!$D$64,"年")</f>
        <v>年</v>
      </c>
      <c r="MB5" s="159" t="str">
        <f ca="1">'旬報(翌1月)'!$D$65</f>
        <v>金</v>
      </c>
      <c r="MC5" s="197" t="str">
        <f ca="1">'旬報(翌1月)'!$D$66</f>
        <v>土</v>
      </c>
      <c r="MD5" s="196" t="str">
        <f ca="1">'旬報(翌2月)'!$D$16</f>
        <v>日</v>
      </c>
      <c r="ME5" s="157" t="str">
        <f ca="1">'旬報(翌2月)'!$D$17</f>
        <v>月</v>
      </c>
      <c r="MF5" s="157" t="str">
        <f ca="1">'旬報(翌2月)'!$D$18</f>
        <v>火</v>
      </c>
      <c r="MG5" s="157" t="str">
        <f ca="1">'旬報(翌2月)'!$D$19</f>
        <v>水</v>
      </c>
      <c r="MH5" s="157" t="str">
        <f ca="1">'旬報(翌2月)'!$D$20</f>
        <v>木</v>
      </c>
      <c r="MI5" s="157" t="str">
        <f ca="1">'旬報(翌2月)'!$D$21</f>
        <v>金</v>
      </c>
      <c r="MJ5" s="157" t="str">
        <f ca="1">'旬報(翌2月)'!$D$22</f>
        <v>土</v>
      </c>
      <c r="MK5" s="157" t="str">
        <f ca="1">'旬報(翌2月)'!$D$23</f>
        <v>日</v>
      </c>
      <c r="ML5" s="157" t="str">
        <f ca="1">'旬報(翌2月)'!$D$24</f>
        <v>月</v>
      </c>
      <c r="MM5" s="157" t="str">
        <f ca="1">'旬報(翌2月)'!$D$25</f>
        <v>火</v>
      </c>
      <c r="MN5" s="157" t="str">
        <f ca="1">'旬報(翌2月)'!$D$36</f>
        <v>水</v>
      </c>
      <c r="MO5" s="157" t="str">
        <f ca="1">'旬報(翌2月)'!$D$37</f>
        <v>木</v>
      </c>
      <c r="MP5" s="157" t="str">
        <f ca="1">'旬報(翌2月)'!$D$38</f>
        <v>金</v>
      </c>
      <c r="MQ5" s="157" t="str">
        <f ca="1">'旬報(翌2月)'!$D$39</f>
        <v>土</v>
      </c>
      <c r="MR5" s="157" t="str">
        <f ca="1">'旬報(翌2月)'!$D$40</f>
        <v>日</v>
      </c>
      <c r="MS5" s="157" t="str">
        <f ca="1">'旬報(翌2月)'!$D$41</f>
        <v>月</v>
      </c>
      <c r="MT5" s="157" t="str">
        <f ca="1">'旬報(翌2月)'!$D$42</f>
        <v>火</v>
      </c>
      <c r="MU5" s="157" t="str">
        <f ca="1">'旬報(翌2月)'!$D$43</f>
        <v>水</v>
      </c>
      <c r="MV5" s="157" t="str">
        <f ca="1">'旬報(翌2月)'!$D$44</f>
        <v>木</v>
      </c>
      <c r="MW5" s="157" t="str">
        <f ca="1">'旬報(翌2月)'!$D$45</f>
        <v>金</v>
      </c>
      <c r="MX5" s="157" t="str">
        <f ca="1">'旬報(翌2月)'!$D$56</f>
        <v>土</v>
      </c>
      <c r="MY5" s="157" t="str">
        <f ca="1">'旬報(翌2月)'!$D$57</f>
        <v>日</v>
      </c>
      <c r="MZ5" s="157" t="str">
        <f ca="1">'旬報(翌2月)'!$D$58</f>
        <v>月</v>
      </c>
      <c r="NA5" s="157" t="str">
        <f ca="1">'旬報(翌2月)'!$D$59</f>
        <v>火</v>
      </c>
      <c r="NB5" s="157" t="str">
        <f ca="1">'旬報(翌2月)'!$D$60</f>
        <v>水</v>
      </c>
      <c r="NC5" s="157" t="str">
        <f ca="1">'旬報(翌2月)'!$D$61</f>
        <v>木</v>
      </c>
      <c r="ND5" s="157" t="str">
        <f ca="1">'旬報(翌2月)'!$D$62</f>
        <v>金</v>
      </c>
      <c r="NE5" s="157" t="str">
        <f ca="1">'旬報(翌2月)'!$D$63</f>
        <v>土</v>
      </c>
      <c r="NF5" s="197" t="str">
        <f ca="1">'旬報(翌2月)'!$D$64</f>
        <v/>
      </c>
      <c r="NG5" s="196" t="str">
        <f ca="1">'旬報(翌3月)'!$D$16</f>
        <v>日</v>
      </c>
      <c r="NH5" s="157" t="str">
        <f ca="1">'旬報(翌3月)'!$D$17</f>
        <v>月</v>
      </c>
      <c r="NI5" s="157" t="str">
        <f ca="1">'旬報(翌3月)'!$D$18</f>
        <v>火</v>
      </c>
      <c r="NJ5" s="157" t="str">
        <f ca="1">'旬報(翌3月)'!$D$19</f>
        <v>水</v>
      </c>
      <c r="NK5" s="157" t="str">
        <f ca="1">'旬報(翌3月)'!$D$20</f>
        <v>木</v>
      </c>
      <c r="NL5" s="157" t="str">
        <f ca="1">'旬報(翌3月)'!$D$21</f>
        <v>金</v>
      </c>
      <c r="NM5" s="157" t="str">
        <f ca="1">'旬報(翌3月)'!$D$22</f>
        <v>土</v>
      </c>
      <c r="NN5" s="157" t="str">
        <f ca="1">'旬報(翌3月)'!$D$23</f>
        <v>日</v>
      </c>
      <c r="NO5" s="157" t="str">
        <f ca="1">'旬報(翌3月)'!$D$24</f>
        <v>月</v>
      </c>
      <c r="NP5" s="157" t="str">
        <f ca="1">'旬報(翌3月)'!$D$25</f>
        <v>火</v>
      </c>
      <c r="NQ5" s="157" t="str">
        <f ca="1">'旬報(翌3月)'!$D$36</f>
        <v>水</v>
      </c>
      <c r="NR5" s="157" t="str">
        <f ca="1">'旬報(翌3月)'!$D$37</f>
        <v>木</v>
      </c>
      <c r="NS5" s="157" t="str">
        <f ca="1">'旬報(翌3月)'!$D$38</f>
        <v>金</v>
      </c>
      <c r="NT5" s="157" t="str">
        <f ca="1">'旬報(翌3月)'!$D$39</f>
        <v>土</v>
      </c>
      <c r="NU5" s="157" t="str">
        <f ca="1">'旬報(翌3月)'!$D$40</f>
        <v>日</v>
      </c>
      <c r="NV5" s="157" t="str">
        <f ca="1">'旬報(翌3月)'!$D$41</f>
        <v>月</v>
      </c>
      <c r="NW5" s="157" t="str">
        <f ca="1">'旬報(翌3月)'!$D$42</f>
        <v>火</v>
      </c>
      <c r="NX5" s="157" t="str">
        <f ca="1">'旬報(翌3月)'!$D$43</f>
        <v>水</v>
      </c>
      <c r="NY5" s="157" t="str">
        <f ca="1">'旬報(翌3月)'!$D$44</f>
        <v>木</v>
      </c>
      <c r="NZ5" s="157" t="str">
        <f ca="1">'旬報(翌3月)'!$D$45</f>
        <v>金</v>
      </c>
      <c r="OA5" s="157" t="str">
        <f ca="1">'旬報(翌3月)'!$D$56</f>
        <v>土</v>
      </c>
      <c r="OB5" s="157" t="str">
        <f ca="1">'旬報(翌3月)'!$D$57</f>
        <v>日</v>
      </c>
      <c r="OC5" s="157" t="str">
        <f ca="1">'旬報(翌3月)'!$D$58</f>
        <v>月</v>
      </c>
      <c r="OD5" s="157" t="str">
        <f ca="1">'旬報(翌3月)'!$D$59</f>
        <v>火</v>
      </c>
      <c r="OE5" s="157" t="str">
        <f ca="1">'旬報(翌3月)'!$D$60</f>
        <v>水</v>
      </c>
      <c r="OF5" s="157" t="str">
        <f ca="1">'旬報(翌3月)'!$D$61</f>
        <v>木</v>
      </c>
      <c r="OG5" s="157" t="str">
        <f ca="1">'旬報(翌3月)'!$D$62</f>
        <v>金</v>
      </c>
      <c r="OH5" s="157" t="str">
        <f ca="1">'旬報(翌3月)'!$D$63</f>
        <v>土</v>
      </c>
      <c r="OI5" s="157" t="str">
        <f ca="1">'旬報(翌3月)'!$D$64</f>
        <v>日</v>
      </c>
      <c r="OJ5" s="157" t="str">
        <f ca="1">'旬報(翌3月)'!$D$65</f>
        <v>月</v>
      </c>
      <c r="OK5" s="197" t="str">
        <f ca="1">'旬報(翌3月)'!$D$66</f>
        <v>火</v>
      </c>
    </row>
    <row r="6" spans="2:404" ht="13.5" customHeight="1" x14ac:dyDescent="0.15">
      <c r="B6" s="200" t="s">
        <v>9</v>
      </c>
      <c r="C6" s="299" t="s">
        <v>228</v>
      </c>
      <c r="D6" s="201"/>
      <c r="E6" s="190" t="e">
        <f>#REF!</f>
        <v>#REF!</v>
      </c>
      <c r="F6" s="138" t="e">
        <f>#REF!</f>
        <v>#REF!</v>
      </c>
      <c r="G6" s="138" t="e">
        <f>#REF!</f>
        <v>#REF!</v>
      </c>
      <c r="H6" s="138" t="e">
        <f>#REF!</f>
        <v>#REF!</v>
      </c>
      <c r="I6" s="138" t="e">
        <f>#REF!</f>
        <v>#REF!</v>
      </c>
      <c r="J6" s="138" t="e">
        <f>#REF!</f>
        <v>#REF!</v>
      </c>
      <c r="K6" s="138" t="e">
        <f>#REF!</f>
        <v>#REF!</v>
      </c>
      <c r="L6" s="138" t="e">
        <f>#REF!</f>
        <v>#REF!</v>
      </c>
      <c r="M6" s="138" t="e">
        <f>#REF!</f>
        <v>#REF!</v>
      </c>
      <c r="N6" s="138" t="e">
        <f>#REF!</f>
        <v>#REF!</v>
      </c>
      <c r="O6" s="138" t="e">
        <f>#REF!</f>
        <v>#REF!</v>
      </c>
      <c r="P6" s="138" t="e">
        <f>#REF!</f>
        <v>#REF!</v>
      </c>
      <c r="Q6" s="138" t="e">
        <f>#REF!</f>
        <v>#REF!</v>
      </c>
      <c r="R6" s="138" t="e">
        <f>#REF!</f>
        <v>#REF!</v>
      </c>
      <c r="S6" s="138" t="e">
        <f>#REF!</f>
        <v>#REF!</v>
      </c>
      <c r="T6" s="138" t="e">
        <f>#REF!</f>
        <v>#REF!</v>
      </c>
      <c r="U6" s="138" t="e">
        <f>#REF!</f>
        <v>#REF!</v>
      </c>
      <c r="V6" s="138" t="e">
        <f>#REF!</f>
        <v>#REF!</v>
      </c>
      <c r="W6" s="138" t="e">
        <f>#REF!</f>
        <v>#REF!</v>
      </c>
      <c r="X6" s="138" t="e">
        <f>#REF!</f>
        <v>#REF!</v>
      </c>
      <c r="Y6" s="138" t="e">
        <f>#REF!</f>
        <v>#REF!</v>
      </c>
      <c r="Z6" s="138" t="e">
        <f>#REF!</f>
        <v>#REF!</v>
      </c>
      <c r="AA6" s="138" t="e">
        <f>#REF!</f>
        <v>#REF!</v>
      </c>
      <c r="AB6" s="138" t="e">
        <f>#REF!</f>
        <v>#REF!</v>
      </c>
      <c r="AC6" s="138" t="e">
        <f>#REF!</f>
        <v>#REF!</v>
      </c>
      <c r="AD6" s="138" t="e">
        <f>#REF!</f>
        <v>#REF!</v>
      </c>
      <c r="AE6" s="138" t="e">
        <f>#REF!</f>
        <v>#REF!</v>
      </c>
      <c r="AF6" s="138" t="e">
        <f>#REF!</f>
        <v>#REF!</v>
      </c>
      <c r="AG6" s="138" t="e">
        <f>#REF!</f>
        <v>#REF!</v>
      </c>
      <c r="AH6" s="138" t="e">
        <f>#REF!</f>
        <v>#REF!</v>
      </c>
      <c r="AI6" s="191" t="e">
        <f>#REF!</f>
        <v>#REF!</v>
      </c>
      <c r="AJ6" s="190" t="e">
        <f>#REF!</f>
        <v>#REF!</v>
      </c>
      <c r="AK6" s="138" t="e">
        <f>#REF!</f>
        <v>#REF!</v>
      </c>
      <c r="AL6" s="138" t="e">
        <f>#REF!</f>
        <v>#REF!</v>
      </c>
      <c r="AM6" s="138" t="e">
        <f>#REF!</f>
        <v>#REF!</v>
      </c>
      <c r="AN6" s="138" t="e">
        <f>#REF!</f>
        <v>#REF!</v>
      </c>
      <c r="AO6" s="138" t="e">
        <f>#REF!</f>
        <v>#REF!</v>
      </c>
      <c r="AP6" s="138" t="e">
        <f>#REF!</f>
        <v>#REF!</v>
      </c>
      <c r="AQ6" s="138" t="e">
        <f>#REF!</f>
        <v>#REF!</v>
      </c>
      <c r="AR6" s="138" t="e">
        <f>#REF!</f>
        <v>#REF!</v>
      </c>
      <c r="AS6" s="138" t="e">
        <f>#REF!</f>
        <v>#REF!</v>
      </c>
      <c r="AT6" s="138" t="e">
        <f>#REF!</f>
        <v>#REF!</v>
      </c>
      <c r="AU6" s="138" t="e">
        <f>#REF!</f>
        <v>#REF!</v>
      </c>
      <c r="AV6" s="138" t="e">
        <f>#REF!</f>
        <v>#REF!</v>
      </c>
      <c r="AW6" s="138" t="e">
        <f>#REF!</f>
        <v>#REF!</v>
      </c>
      <c r="AX6" s="138" t="e">
        <f>#REF!</f>
        <v>#REF!</v>
      </c>
      <c r="AY6" s="138" t="e">
        <f>#REF!</f>
        <v>#REF!</v>
      </c>
      <c r="AZ6" s="138" t="e">
        <f>#REF!</f>
        <v>#REF!</v>
      </c>
      <c r="BA6" s="138" t="e">
        <f>#REF!</f>
        <v>#REF!</v>
      </c>
      <c r="BB6" s="138" t="e">
        <f>#REF!</f>
        <v>#REF!</v>
      </c>
      <c r="BC6" s="138" t="e">
        <f>#REF!</f>
        <v>#REF!</v>
      </c>
      <c r="BD6" s="138" t="e">
        <f>#REF!</f>
        <v>#REF!</v>
      </c>
      <c r="BE6" s="138" t="e">
        <f>#REF!</f>
        <v>#REF!</v>
      </c>
      <c r="BF6" s="138" t="e">
        <f>#REF!</f>
        <v>#REF!</v>
      </c>
      <c r="BG6" s="138" t="e">
        <f>#REF!</f>
        <v>#REF!</v>
      </c>
      <c r="BH6" s="138" t="e">
        <f>#REF!</f>
        <v>#REF!</v>
      </c>
      <c r="BI6" s="138" t="e">
        <f>#REF!</f>
        <v>#REF!</v>
      </c>
      <c r="BJ6" s="138" t="e">
        <f>#REF!</f>
        <v>#REF!</v>
      </c>
      <c r="BK6" s="138" t="e">
        <f>#REF!</f>
        <v>#REF!</v>
      </c>
      <c r="BL6" s="138" t="e">
        <f>#REF!</f>
        <v>#REF!</v>
      </c>
      <c r="BM6" s="191" t="e">
        <f>#REF!</f>
        <v>#REF!</v>
      </c>
      <c r="BN6" s="190" t="e">
        <f>#REF!</f>
        <v>#REF!</v>
      </c>
      <c r="BO6" s="138" t="e">
        <f>#REF!</f>
        <v>#REF!</v>
      </c>
      <c r="BP6" s="138" t="e">
        <f>#REF!</f>
        <v>#REF!</v>
      </c>
      <c r="BQ6" s="138" t="e">
        <f>#REF!</f>
        <v>#REF!</v>
      </c>
      <c r="BR6" s="138" t="e">
        <f>#REF!</f>
        <v>#REF!</v>
      </c>
      <c r="BS6" s="138" t="e">
        <f>#REF!</f>
        <v>#REF!</v>
      </c>
      <c r="BT6" s="138" t="e">
        <f>#REF!</f>
        <v>#REF!</v>
      </c>
      <c r="BU6" s="138" t="e">
        <f>#REF!</f>
        <v>#REF!</v>
      </c>
      <c r="BV6" s="138" t="e">
        <f>#REF!</f>
        <v>#REF!</v>
      </c>
      <c r="BW6" s="138" t="e">
        <f>#REF!</f>
        <v>#REF!</v>
      </c>
      <c r="BX6" s="138" t="e">
        <f>#REF!</f>
        <v>#REF!</v>
      </c>
      <c r="BY6" s="138" t="e">
        <f>#REF!</f>
        <v>#REF!</v>
      </c>
      <c r="BZ6" s="138" t="e">
        <f>#REF!</f>
        <v>#REF!</v>
      </c>
      <c r="CA6" s="138" t="e">
        <f>#REF!</f>
        <v>#REF!</v>
      </c>
      <c r="CB6" s="138" t="e">
        <f>#REF!</f>
        <v>#REF!</v>
      </c>
      <c r="CC6" s="138" t="e">
        <f>#REF!</f>
        <v>#REF!</v>
      </c>
      <c r="CD6" s="138" t="e">
        <f>#REF!</f>
        <v>#REF!</v>
      </c>
      <c r="CE6" s="138" t="e">
        <f>#REF!</f>
        <v>#REF!</v>
      </c>
      <c r="CF6" s="138" t="e">
        <f>#REF!</f>
        <v>#REF!</v>
      </c>
      <c r="CG6" s="138" t="e">
        <f>#REF!</f>
        <v>#REF!</v>
      </c>
      <c r="CH6" s="138" t="e">
        <f>#REF!</f>
        <v>#REF!</v>
      </c>
      <c r="CI6" s="138" t="e">
        <f>#REF!</f>
        <v>#REF!</v>
      </c>
      <c r="CJ6" s="138" t="e">
        <f>#REF!</f>
        <v>#REF!</v>
      </c>
      <c r="CK6" s="138" t="e">
        <f>#REF!</f>
        <v>#REF!</v>
      </c>
      <c r="CL6" s="138" t="e">
        <f>#REF!</f>
        <v>#REF!</v>
      </c>
      <c r="CM6" s="138" t="e">
        <f>#REF!</f>
        <v>#REF!</v>
      </c>
      <c r="CN6" s="138" t="e">
        <f>#REF!</f>
        <v>#REF!</v>
      </c>
      <c r="CO6" s="138" t="e">
        <f>#REF!</f>
        <v>#REF!</v>
      </c>
      <c r="CP6" s="138" t="e">
        <f>#REF!</f>
        <v>#REF!</v>
      </c>
      <c r="CQ6" s="138" t="e">
        <f>#REF!</f>
        <v>#REF!</v>
      </c>
      <c r="CR6" s="191" t="e">
        <f>#REF!</f>
        <v>#REF!</v>
      </c>
      <c r="CS6" s="190" t="e">
        <f>#REF!</f>
        <v>#REF!</v>
      </c>
      <c r="CT6" s="138" t="e">
        <f>#REF!</f>
        <v>#REF!</v>
      </c>
      <c r="CU6" s="138" t="e">
        <f>#REF!</f>
        <v>#REF!</v>
      </c>
      <c r="CV6" s="138" t="e">
        <f>#REF!</f>
        <v>#REF!</v>
      </c>
      <c r="CW6" s="138" t="e">
        <f>#REF!</f>
        <v>#REF!</v>
      </c>
      <c r="CX6" s="138" t="e">
        <f>#REF!</f>
        <v>#REF!</v>
      </c>
      <c r="CY6" s="138" t="e">
        <f>#REF!</f>
        <v>#REF!</v>
      </c>
      <c r="CZ6" s="138" t="e">
        <f>#REF!</f>
        <v>#REF!</v>
      </c>
      <c r="DA6" s="138" t="e">
        <f>#REF!</f>
        <v>#REF!</v>
      </c>
      <c r="DB6" s="138" t="e">
        <f>#REF!</f>
        <v>#REF!</v>
      </c>
      <c r="DC6" s="138" t="e">
        <f>#REF!</f>
        <v>#REF!</v>
      </c>
      <c r="DD6" s="138" t="e">
        <f>#REF!</f>
        <v>#REF!</v>
      </c>
      <c r="DE6" s="138" t="e">
        <f>#REF!</f>
        <v>#REF!</v>
      </c>
      <c r="DF6" s="138" t="e">
        <f>#REF!</f>
        <v>#REF!</v>
      </c>
      <c r="DG6" s="138" t="e">
        <f>#REF!</f>
        <v>#REF!</v>
      </c>
      <c r="DH6" s="138" t="e">
        <f>#REF!</f>
        <v>#REF!</v>
      </c>
      <c r="DI6" s="138" t="e">
        <f>#REF!</f>
        <v>#REF!</v>
      </c>
      <c r="DJ6" s="138" t="e">
        <f>#REF!</f>
        <v>#REF!</v>
      </c>
      <c r="DK6" s="138" t="e">
        <f>#REF!</f>
        <v>#REF!</v>
      </c>
      <c r="DL6" s="138" t="e">
        <f>#REF!</f>
        <v>#REF!</v>
      </c>
      <c r="DM6" s="138" t="e">
        <f>#REF!</f>
        <v>#REF!</v>
      </c>
      <c r="DN6" s="138" t="e">
        <f>#REF!</f>
        <v>#REF!</v>
      </c>
      <c r="DO6" s="138" t="e">
        <f>#REF!</f>
        <v>#REF!</v>
      </c>
      <c r="DP6" s="138" t="e">
        <f>#REF!</f>
        <v>#REF!</v>
      </c>
      <c r="DQ6" s="138" t="e">
        <f>#REF!</f>
        <v>#REF!</v>
      </c>
      <c r="DR6" s="138" t="e">
        <f>#REF!</f>
        <v>#REF!</v>
      </c>
      <c r="DS6" s="138" t="e">
        <f>#REF!</f>
        <v>#REF!</v>
      </c>
      <c r="DT6" s="138" t="e">
        <f>#REF!</f>
        <v>#REF!</v>
      </c>
      <c r="DU6" s="138" t="e">
        <f>#REF!</f>
        <v>#REF!</v>
      </c>
      <c r="DV6" s="191" t="e">
        <f>#REF!</f>
        <v>#REF!</v>
      </c>
      <c r="DW6" s="190" t="e">
        <f>#REF!</f>
        <v>#REF!</v>
      </c>
      <c r="DX6" s="138" t="e">
        <f>#REF!</f>
        <v>#REF!</v>
      </c>
      <c r="DY6" s="138" t="e">
        <f>#REF!</f>
        <v>#REF!</v>
      </c>
      <c r="DZ6" s="138" t="e">
        <f>#REF!</f>
        <v>#REF!</v>
      </c>
      <c r="EA6" s="138" t="e">
        <f>#REF!</f>
        <v>#REF!</v>
      </c>
      <c r="EB6" s="138" t="e">
        <f>#REF!</f>
        <v>#REF!</v>
      </c>
      <c r="EC6" s="138" t="e">
        <f>#REF!</f>
        <v>#REF!</v>
      </c>
      <c r="ED6" s="138" t="e">
        <f>#REF!</f>
        <v>#REF!</v>
      </c>
      <c r="EE6" s="138" t="e">
        <f>#REF!</f>
        <v>#REF!</v>
      </c>
      <c r="EF6" s="138" t="e">
        <f>#REF!</f>
        <v>#REF!</v>
      </c>
      <c r="EG6" s="138" t="e">
        <f>#REF!</f>
        <v>#REF!</v>
      </c>
      <c r="EH6" s="138" t="e">
        <f>#REF!</f>
        <v>#REF!</v>
      </c>
      <c r="EI6" s="138" t="e">
        <f>#REF!</f>
        <v>#REF!</v>
      </c>
      <c r="EJ6" s="138" t="e">
        <f>#REF!</f>
        <v>#REF!</v>
      </c>
      <c r="EK6" s="138" t="e">
        <f>#REF!</f>
        <v>#REF!</v>
      </c>
      <c r="EL6" s="138" t="e">
        <f>#REF!</f>
        <v>#REF!</v>
      </c>
      <c r="EM6" s="138" t="e">
        <f>#REF!</f>
        <v>#REF!</v>
      </c>
      <c r="EN6" s="138" t="e">
        <f>#REF!</f>
        <v>#REF!</v>
      </c>
      <c r="EO6" s="138" t="e">
        <f>#REF!</f>
        <v>#REF!</v>
      </c>
      <c r="EP6" s="138" t="e">
        <f>#REF!</f>
        <v>#REF!</v>
      </c>
      <c r="EQ6" s="138" t="e">
        <f>#REF!</f>
        <v>#REF!</v>
      </c>
      <c r="ER6" s="138" t="e">
        <f>#REF!</f>
        <v>#REF!</v>
      </c>
      <c r="ES6" s="138" t="e">
        <f>#REF!</f>
        <v>#REF!</v>
      </c>
      <c r="ET6" s="138" t="e">
        <f>#REF!</f>
        <v>#REF!</v>
      </c>
      <c r="EU6" s="138" t="e">
        <f>#REF!</f>
        <v>#REF!</v>
      </c>
      <c r="EV6" s="138" t="e">
        <f>#REF!</f>
        <v>#REF!</v>
      </c>
      <c r="EW6" s="138" t="e">
        <f>#REF!</f>
        <v>#REF!</v>
      </c>
      <c r="EX6" s="138" t="e">
        <f>#REF!</f>
        <v>#REF!</v>
      </c>
      <c r="EY6" s="138" t="e">
        <f>#REF!</f>
        <v>#REF!</v>
      </c>
      <c r="EZ6" s="138" t="e">
        <f>#REF!</f>
        <v>#REF!</v>
      </c>
      <c r="FA6" s="191" t="e">
        <f>#REF!</f>
        <v>#REF!</v>
      </c>
      <c r="FB6" s="190" t="e">
        <f>#REF!</f>
        <v>#REF!</v>
      </c>
      <c r="FC6" s="138" t="e">
        <f>#REF!</f>
        <v>#REF!</v>
      </c>
      <c r="FD6" s="138" t="e">
        <f>#REF!</f>
        <v>#REF!</v>
      </c>
      <c r="FE6" s="138" t="e">
        <f>#REF!</f>
        <v>#REF!</v>
      </c>
      <c r="FF6" s="138" t="e">
        <f>#REF!</f>
        <v>#REF!</v>
      </c>
      <c r="FG6" s="138" t="e">
        <f>#REF!</f>
        <v>#REF!</v>
      </c>
      <c r="FH6" s="138" t="e">
        <f>#REF!</f>
        <v>#REF!</v>
      </c>
      <c r="FI6" s="138" t="e">
        <f>#REF!</f>
        <v>#REF!</v>
      </c>
      <c r="FJ6" s="138" t="e">
        <f>#REF!</f>
        <v>#REF!</v>
      </c>
      <c r="FK6" s="138" t="e">
        <f>#REF!</f>
        <v>#REF!</v>
      </c>
      <c r="FL6" s="138" t="e">
        <f>#REF!</f>
        <v>#REF!</v>
      </c>
      <c r="FM6" s="210" t="e">
        <f>#REF!</f>
        <v>#REF!</v>
      </c>
      <c r="FN6" s="211" t="e">
        <f>IF(#REF!=0,"休",#REF!)</f>
        <v>#REF!</v>
      </c>
      <c r="FO6" s="138" t="e">
        <f>IF(#REF!=0,"休",#REF!)</f>
        <v>#REF!</v>
      </c>
      <c r="FP6" s="212" t="e">
        <f>IF(#REF!=0,"休",#REF!)</f>
        <v>#REF!</v>
      </c>
      <c r="FQ6" s="137" t="e">
        <f>#REF!</f>
        <v>#REF!</v>
      </c>
      <c r="FR6" s="138" t="e">
        <f>#REF!</f>
        <v>#REF!</v>
      </c>
      <c r="FS6" s="138" t="e">
        <f>#REF!</f>
        <v>#REF!</v>
      </c>
      <c r="FT6" s="138" t="e">
        <f>#REF!</f>
        <v>#REF!</v>
      </c>
      <c r="FU6" s="138" t="e">
        <f>#REF!</f>
        <v>#REF!</v>
      </c>
      <c r="FV6" s="138" t="e">
        <f>#REF!</f>
        <v>#REF!</v>
      </c>
      <c r="FW6" s="138" t="e">
        <f>#REF!</f>
        <v>#REF!</v>
      </c>
      <c r="FX6" s="138" t="e">
        <f>#REF!</f>
        <v>#REF!</v>
      </c>
      <c r="FY6" s="138" t="e">
        <f>#REF!</f>
        <v>#REF!</v>
      </c>
      <c r="FZ6" s="138" t="e">
        <f>#REF!</f>
        <v>#REF!</v>
      </c>
      <c r="GA6" s="138" t="e">
        <f>#REF!</f>
        <v>#REF!</v>
      </c>
      <c r="GB6" s="138" t="e">
        <f>#REF!</f>
        <v>#REF!</v>
      </c>
      <c r="GC6" s="138" t="e">
        <f>#REF!</f>
        <v>#REF!</v>
      </c>
      <c r="GD6" s="138" t="e">
        <f>#REF!</f>
        <v>#REF!</v>
      </c>
      <c r="GE6" s="138" t="e">
        <f>#REF!</f>
        <v>#REF!</v>
      </c>
      <c r="GF6" s="191" t="e">
        <f>#REF!</f>
        <v>#REF!</v>
      </c>
      <c r="GG6" s="190" t="e">
        <f>#REF!</f>
        <v>#REF!</v>
      </c>
      <c r="GH6" s="138" t="e">
        <f>#REF!</f>
        <v>#REF!</v>
      </c>
      <c r="GI6" s="138" t="e">
        <f>#REF!</f>
        <v>#REF!</v>
      </c>
      <c r="GJ6" s="138" t="e">
        <f>#REF!</f>
        <v>#REF!</v>
      </c>
      <c r="GK6" s="138" t="e">
        <f>#REF!</f>
        <v>#REF!</v>
      </c>
      <c r="GL6" s="138" t="e">
        <f>#REF!</f>
        <v>#REF!</v>
      </c>
      <c r="GM6" s="138" t="e">
        <f>#REF!</f>
        <v>#REF!</v>
      </c>
      <c r="GN6" s="138" t="e">
        <f>#REF!</f>
        <v>#REF!</v>
      </c>
      <c r="GO6" s="138" t="e">
        <f>#REF!</f>
        <v>#REF!</v>
      </c>
      <c r="GP6" s="138" t="e">
        <f>#REF!</f>
        <v>#REF!</v>
      </c>
      <c r="GQ6" s="138" t="e">
        <f>#REF!</f>
        <v>#REF!</v>
      </c>
      <c r="GR6" s="138" t="e">
        <f>#REF!</f>
        <v>#REF!</v>
      </c>
      <c r="GS6" s="138" t="e">
        <f>#REF!</f>
        <v>#REF!</v>
      </c>
      <c r="GT6" s="138" t="e">
        <f>#REF!</f>
        <v>#REF!</v>
      </c>
      <c r="GU6" s="138" t="e">
        <f>#REF!</f>
        <v>#REF!</v>
      </c>
      <c r="GV6" s="138" t="e">
        <f>#REF!</f>
        <v>#REF!</v>
      </c>
      <c r="GW6" s="138" t="e">
        <f>#REF!</f>
        <v>#REF!</v>
      </c>
      <c r="GX6" s="138" t="e">
        <f>#REF!</f>
        <v>#REF!</v>
      </c>
      <c r="GY6" s="138" t="e">
        <f>#REF!</f>
        <v>#REF!</v>
      </c>
      <c r="GZ6" s="138" t="e">
        <f>#REF!</f>
        <v>#REF!</v>
      </c>
      <c r="HA6" s="138" t="e">
        <f>#REF!</f>
        <v>#REF!</v>
      </c>
      <c r="HB6" s="138" t="e">
        <f>#REF!</f>
        <v>#REF!</v>
      </c>
      <c r="HC6" s="138" t="e">
        <f>#REF!</f>
        <v>#REF!</v>
      </c>
      <c r="HD6" s="138" t="e">
        <f>#REF!</f>
        <v>#REF!</v>
      </c>
      <c r="HE6" s="138" t="e">
        <f>#REF!</f>
        <v>#REF!</v>
      </c>
      <c r="HF6" s="138" t="e">
        <f>#REF!</f>
        <v>#REF!</v>
      </c>
      <c r="HG6" s="138" t="e">
        <f>#REF!</f>
        <v>#REF!</v>
      </c>
      <c r="HH6" s="138" t="e">
        <f>#REF!</f>
        <v>#REF!</v>
      </c>
      <c r="HI6" s="138" t="e">
        <f>#REF!</f>
        <v>#REF!</v>
      </c>
      <c r="HJ6" s="191" t="e">
        <f>#REF!</f>
        <v>#REF!</v>
      </c>
      <c r="HK6" s="190" t="e">
        <f>#REF!</f>
        <v>#REF!</v>
      </c>
      <c r="HL6" s="138" t="e">
        <f>#REF!</f>
        <v>#REF!</v>
      </c>
      <c r="HM6" s="138" t="e">
        <f>#REF!</f>
        <v>#REF!</v>
      </c>
      <c r="HN6" s="138" t="e">
        <f>#REF!</f>
        <v>#REF!</v>
      </c>
      <c r="HO6" s="138" t="e">
        <f>#REF!</f>
        <v>#REF!</v>
      </c>
      <c r="HP6" s="138" t="e">
        <f>#REF!</f>
        <v>#REF!</v>
      </c>
      <c r="HQ6" s="138" t="e">
        <f>#REF!</f>
        <v>#REF!</v>
      </c>
      <c r="HR6" s="138" t="e">
        <f>#REF!</f>
        <v>#REF!</v>
      </c>
      <c r="HS6" s="138" t="e">
        <f>#REF!</f>
        <v>#REF!</v>
      </c>
      <c r="HT6" s="138" t="e">
        <f>#REF!</f>
        <v>#REF!</v>
      </c>
      <c r="HU6" s="138" t="e">
        <f>#REF!</f>
        <v>#REF!</v>
      </c>
      <c r="HV6" s="138" t="e">
        <f>#REF!</f>
        <v>#REF!</v>
      </c>
      <c r="HW6" s="138" t="e">
        <f>#REF!</f>
        <v>#REF!</v>
      </c>
      <c r="HX6" s="138" t="e">
        <f>#REF!</f>
        <v>#REF!</v>
      </c>
      <c r="HY6" s="138" t="e">
        <f>#REF!</f>
        <v>#REF!</v>
      </c>
      <c r="HZ6" s="138" t="e">
        <f>#REF!</f>
        <v>#REF!</v>
      </c>
      <c r="IA6" s="138" t="e">
        <f>#REF!</f>
        <v>#REF!</v>
      </c>
      <c r="IB6" s="138" t="e">
        <f>#REF!</f>
        <v>#REF!</v>
      </c>
      <c r="IC6" s="138" t="e">
        <f>#REF!</f>
        <v>#REF!</v>
      </c>
      <c r="ID6" s="138" t="e">
        <f>#REF!</f>
        <v>#REF!</v>
      </c>
      <c r="IE6" s="138" t="e">
        <f>#REF!</f>
        <v>#REF!</v>
      </c>
      <c r="IF6" s="138" t="e">
        <f>#REF!</f>
        <v>#REF!</v>
      </c>
      <c r="IG6" s="138" t="e">
        <f>#REF!</f>
        <v>#REF!</v>
      </c>
      <c r="IH6" s="138" t="e">
        <f>#REF!</f>
        <v>#REF!</v>
      </c>
      <c r="II6" s="138" t="e">
        <f>#REF!</f>
        <v>#REF!</v>
      </c>
      <c r="IJ6" s="138" t="e">
        <f>#REF!</f>
        <v>#REF!</v>
      </c>
      <c r="IK6" s="138" t="e">
        <f>#REF!</f>
        <v>#REF!</v>
      </c>
      <c r="IL6" s="138" t="e">
        <f>#REF!</f>
        <v>#REF!</v>
      </c>
      <c r="IM6" s="138" t="e">
        <f>#REF!</f>
        <v>#REF!</v>
      </c>
      <c r="IN6" s="138" t="e">
        <f>#REF!</f>
        <v>#REF!</v>
      </c>
      <c r="IO6" s="191" t="e">
        <f>#REF!</f>
        <v>#REF!</v>
      </c>
      <c r="IP6" s="190" t="e">
        <f>#REF!</f>
        <v>#REF!</v>
      </c>
      <c r="IQ6" s="138" t="e">
        <f>#REF!</f>
        <v>#REF!</v>
      </c>
      <c r="IR6" s="138" t="e">
        <f>#REF!</f>
        <v>#REF!</v>
      </c>
      <c r="IS6" s="138" t="e">
        <f>#REF!</f>
        <v>#REF!</v>
      </c>
      <c r="IT6" s="138" t="e">
        <f>#REF!</f>
        <v>#REF!</v>
      </c>
      <c r="IU6" s="138" t="e">
        <f>#REF!</f>
        <v>#REF!</v>
      </c>
      <c r="IV6" s="138" t="e">
        <f>#REF!</f>
        <v>#REF!</v>
      </c>
      <c r="IW6" s="138" t="e">
        <f>#REF!</f>
        <v>#REF!</v>
      </c>
      <c r="IX6" s="138" t="e">
        <f>#REF!</f>
        <v>#REF!</v>
      </c>
      <c r="IY6" s="138" t="e">
        <f>#REF!</f>
        <v>#REF!</v>
      </c>
      <c r="IZ6" s="138" t="e">
        <f>#REF!</f>
        <v>#REF!</v>
      </c>
      <c r="JA6" s="138" t="e">
        <f>#REF!</f>
        <v>#REF!</v>
      </c>
      <c r="JB6" s="138" t="e">
        <f>#REF!</f>
        <v>#REF!</v>
      </c>
      <c r="JC6" s="138" t="e">
        <f>#REF!</f>
        <v>#REF!</v>
      </c>
      <c r="JD6" s="138" t="e">
        <f>#REF!</f>
        <v>#REF!</v>
      </c>
      <c r="JE6" s="138" t="e">
        <f>#REF!</f>
        <v>#REF!</v>
      </c>
      <c r="JF6" s="138" t="e">
        <f>#REF!</f>
        <v>#REF!</v>
      </c>
      <c r="JG6" s="138" t="e">
        <f>#REF!</f>
        <v>#REF!</v>
      </c>
      <c r="JH6" s="138" t="e">
        <f>#REF!</f>
        <v>#REF!</v>
      </c>
      <c r="JI6" s="138" t="e">
        <f>#REF!</f>
        <v>#REF!</v>
      </c>
      <c r="JJ6" s="138" t="e">
        <f>#REF!</f>
        <v>#REF!</v>
      </c>
      <c r="JK6" s="138" t="e">
        <f>#REF!</f>
        <v>#REF!</v>
      </c>
      <c r="JL6" s="138" t="e">
        <f>#REF!</f>
        <v>#REF!</v>
      </c>
      <c r="JM6" s="138" t="e">
        <f>#REF!</f>
        <v>#REF!</v>
      </c>
      <c r="JN6" s="138" t="e">
        <f>#REF!</f>
        <v>#REF!</v>
      </c>
      <c r="JO6" s="138" t="e">
        <f>#REF!</f>
        <v>#REF!</v>
      </c>
      <c r="JP6" s="138" t="e">
        <f>#REF!</f>
        <v>#REF!</v>
      </c>
      <c r="JQ6" s="138" t="e">
        <f>#REF!</f>
        <v>#REF!</v>
      </c>
      <c r="JR6" s="138" t="e">
        <f>#REF!</f>
        <v>#REF!</v>
      </c>
      <c r="JS6" s="191" t="e">
        <f>#REF!</f>
        <v>#REF!</v>
      </c>
      <c r="JT6" s="190" t="e">
        <f>#REF!</f>
        <v>#REF!</v>
      </c>
      <c r="JU6" s="138" t="e">
        <f>#REF!</f>
        <v>#REF!</v>
      </c>
      <c r="JV6" s="138" t="e">
        <f>#REF!</f>
        <v>#REF!</v>
      </c>
      <c r="JW6" s="138" t="e">
        <f>#REF!</f>
        <v>#REF!</v>
      </c>
      <c r="JX6" s="138" t="e">
        <f>#REF!</f>
        <v>#REF!</v>
      </c>
      <c r="JY6" s="138" t="e">
        <f>#REF!</f>
        <v>#REF!</v>
      </c>
      <c r="JZ6" s="138" t="e">
        <f>#REF!</f>
        <v>#REF!</v>
      </c>
      <c r="KA6" s="138" t="e">
        <f>#REF!</f>
        <v>#REF!</v>
      </c>
      <c r="KB6" s="138" t="e">
        <f>#REF!</f>
        <v>#REF!</v>
      </c>
      <c r="KC6" s="138" t="e">
        <f>#REF!</f>
        <v>#REF!</v>
      </c>
      <c r="KD6" s="138" t="e">
        <f>#REF!</f>
        <v>#REF!</v>
      </c>
      <c r="KE6" s="138" t="e">
        <f>#REF!</f>
        <v>#REF!</v>
      </c>
      <c r="KF6" s="138" t="e">
        <f>#REF!</f>
        <v>#REF!</v>
      </c>
      <c r="KG6" s="138" t="e">
        <f>#REF!</f>
        <v>#REF!</v>
      </c>
      <c r="KH6" s="138" t="e">
        <f>#REF!</f>
        <v>#REF!</v>
      </c>
      <c r="KI6" s="138" t="e">
        <f>#REF!</f>
        <v>#REF!</v>
      </c>
      <c r="KJ6" s="138" t="e">
        <f>#REF!</f>
        <v>#REF!</v>
      </c>
      <c r="KK6" s="138" t="e">
        <f>#REF!</f>
        <v>#REF!</v>
      </c>
      <c r="KL6" s="138" t="e">
        <f>#REF!</f>
        <v>#REF!</v>
      </c>
      <c r="KM6" s="138" t="e">
        <f>#REF!</f>
        <v>#REF!</v>
      </c>
      <c r="KN6" s="138" t="e">
        <f>#REF!</f>
        <v>#REF!</v>
      </c>
      <c r="KO6" s="138" t="e">
        <f>#REF!</f>
        <v>#REF!</v>
      </c>
      <c r="KP6" s="138" t="e">
        <f>#REF!</f>
        <v>#REF!</v>
      </c>
      <c r="KQ6" s="138" t="e">
        <f>#REF!</f>
        <v>#REF!</v>
      </c>
      <c r="KR6" s="138" t="e">
        <f>#REF!</f>
        <v>#REF!</v>
      </c>
      <c r="KS6" s="138" t="e">
        <f>#REF!</f>
        <v>#REF!</v>
      </c>
      <c r="KT6" s="138" t="e">
        <f>#REF!</f>
        <v>#REF!</v>
      </c>
      <c r="KU6" s="210" t="e">
        <f>#REF!</f>
        <v>#REF!</v>
      </c>
      <c r="KV6" s="211" t="e">
        <f>IF(#REF!=0,"休",#REF!)</f>
        <v>#REF!</v>
      </c>
      <c r="KW6" s="138" t="e">
        <f>IF(#REF!=0,"休",#REF!)</f>
        <v>#REF!</v>
      </c>
      <c r="KX6" s="191" t="e">
        <f>IF(#REF!=0,"休",#REF!)</f>
        <v>#REF!</v>
      </c>
      <c r="KY6" s="190" t="e">
        <f>IF(#REF!=0,"休",#REF!)</f>
        <v>#REF!</v>
      </c>
      <c r="KZ6" s="138" t="e">
        <f>IF(#REF!=0,"休",#REF!)</f>
        <v>#REF!</v>
      </c>
      <c r="LA6" s="212" t="e">
        <f>IF(#REF!=0,"休",#REF!)</f>
        <v>#REF!</v>
      </c>
      <c r="LB6" s="137" t="e">
        <f>#REF!</f>
        <v>#REF!</v>
      </c>
      <c r="LC6" s="138" t="e">
        <f>#REF!</f>
        <v>#REF!</v>
      </c>
      <c r="LD6" s="138" t="e">
        <f>#REF!</f>
        <v>#REF!</v>
      </c>
      <c r="LE6" s="138" t="e">
        <f>#REF!</f>
        <v>#REF!</v>
      </c>
      <c r="LF6" s="138" t="e">
        <f>#REF!</f>
        <v>#REF!</v>
      </c>
      <c r="LG6" s="138" t="e">
        <f>#REF!</f>
        <v>#REF!</v>
      </c>
      <c r="LH6" s="138" t="e">
        <f>#REF!</f>
        <v>#REF!</v>
      </c>
      <c r="LI6" s="138" t="e">
        <f>#REF!</f>
        <v>#REF!</v>
      </c>
      <c r="LJ6" s="138" t="e">
        <f>#REF!</f>
        <v>#REF!</v>
      </c>
      <c r="LK6" s="138" t="e">
        <f>#REF!</f>
        <v>#REF!</v>
      </c>
      <c r="LL6" s="138" t="e">
        <f>#REF!</f>
        <v>#REF!</v>
      </c>
      <c r="LM6" s="138" t="e">
        <f>#REF!</f>
        <v>#REF!</v>
      </c>
      <c r="LN6" s="138" t="e">
        <f>#REF!</f>
        <v>#REF!</v>
      </c>
      <c r="LO6" s="138" t="e">
        <f>#REF!</f>
        <v>#REF!</v>
      </c>
      <c r="LP6" s="138" t="e">
        <f>#REF!</f>
        <v>#REF!</v>
      </c>
      <c r="LQ6" s="138" t="e">
        <f>#REF!</f>
        <v>#REF!</v>
      </c>
      <c r="LR6" s="138" t="e">
        <f>#REF!</f>
        <v>#REF!</v>
      </c>
      <c r="LS6" s="138" t="e">
        <f>#REF!</f>
        <v>#REF!</v>
      </c>
      <c r="LT6" s="138" t="e">
        <f>#REF!</f>
        <v>#REF!</v>
      </c>
      <c r="LU6" s="138" t="e">
        <f>#REF!</f>
        <v>#REF!</v>
      </c>
      <c r="LV6" s="138" t="e">
        <f>#REF!</f>
        <v>#REF!</v>
      </c>
      <c r="LW6" s="138" t="e">
        <f>#REF!</f>
        <v>#REF!</v>
      </c>
      <c r="LX6" s="138" t="e">
        <f>#REF!</f>
        <v>#REF!</v>
      </c>
      <c r="LY6" s="138" t="e">
        <f>#REF!</f>
        <v>#REF!</v>
      </c>
      <c r="LZ6" s="138" t="e">
        <f>#REF!</f>
        <v>#REF!</v>
      </c>
      <c r="MA6" s="138" t="e">
        <f>#REF!</f>
        <v>#REF!</v>
      </c>
      <c r="MB6" s="138" t="e">
        <f>#REF!</f>
        <v>#REF!</v>
      </c>
      <c r="MC6" s="191" t="e">
        <f>#REF!</f>
        <v>#REF!</v>
      </c>
      <c r="MD6" s="190" t="e">
        <f>#REF!</f>
        <v>#REF!</v>
      </c>
      <c r="ME6" s="138" t="e">
        <f>#REF!</f>
        <v>#REF!</v>
      </c>
      <c r="MF6" s="138" t="e">
        <f>#REF!</f>
        <v>#REF!</v>
      </c>
      <c r="MG6" s="138" t="e">
        <f>#REF!</f>
        <v>#REF!</v>
      </c>
      <c r="MH6" s="138" t="e">
        <f>#REF!</f>
        <v>#REF!</v>
      </c>
      <c r="MI6" s="138" t="e">
        <f>#REF!</f>
        <v>#REF!</v>
      </c>
      <c r="MJ6" s="138" t="e">
        <f>#REF!</f>
        <v>#REF!</v>
      </c>
      <c r="MK6" s="138" t="e">
        <f>#REF!</f>
        <v>#REF!</v>
      </c>
      <c r="ML6" s="138" t="e">
        <f>#REF!</f>
        <v>#REF!</v>
      </c>
      <c r="MM6" s="138" t="e">
        <f>#REF!</f>
        <v>#REF!</v>
      </c>
      <c r="MN6" s="138" t="e">
        <f>#REF!</f>
        <v>#REF!</v>
      </c>
      <c r="MO6" s="138" t="e">
        <f>#REF!</f>
        <v>#REF!</v>
      </c>
      <c r="MP6" s="138" t="e">
        <f>#REF!</f>
        <v>#REF!</v>
      </c>
      <c r="MQ6" s="138" t="e">
        <f>#REF!</f>
        <v>#REF!</v>
      </c>
      <c r="MR6" s="138" t="e">
        <f>#REF!</f>
        <v>#REF!</v>
      </c>
      <c r="MS6" s="138" t="e">
        <f>#REF!</f>
        <v>#REF!</v>
      </c>
      <c r="MT6" s="138" t="e">
        <f>#REF!</f>
        <v>#REF!</v>
      </c>
      <c r="MU6" s="138" t="e">
        <f>#REF!</f>
        <v>#REF!</v>
      </c>
      <c r="MV6" s="138" t="e">
        <f>#REF!</f>
        <v>#REF!</v>
      </c>
      <c r="MW6" s="138" t="e">
        <f>#REF!</f>
        <v>#REF!</v>
      </c>
      <c r="MX6" s="138" t="e">
        <f>#REF!</f>
        <v>#REF!</v>
      </c>
      <c r="MY6" s="138" t="e">
        <f>#REF!</f>
        <v>#REF!</v>
      </c>
      <c r="MZ6" s="138" t="e">
        <f>#REF!</f>
        <v>#REF!</v>
      </c>
      <c r="NA6" s="138" t="e">
        <f>#REF!</f>
        <v>#REF!</v>
      </c>
      <c r="NB6" s="138" t="e">
        <f>#REF!</f>
        <v>#REF!</v>
      </c>
      <c r="NC6" s="138" t="e">
        <f>#REF!</f>
        <v>#REF!</v>
      </c>
      <c r="ND6" s="138" t="e">
        <f>#REF!</f>
        <v>#REF!</v>
      </c>
      <c r="NE6" s="138" t="e">
        <f>#REF!</f>
        <v>#REF!</v>
      </c>
      <c r="NF6" s="191" t="e">
        <f>#REF!</f>
        <v>#REF!</v>
      </c>
      <c r="NG6" s="190" t="e">
        <f>#REF!</f>
        <v>#REF!</v>
      </c>
      <c r="NH6" s="138" t="e">
        <f>#REF!</f>
        <v>#REF!</v>
      </c>
      <c r="NI6" s="138" t="e">
        <f>#REF!</f>
        <v>#REF!</v>
      </c>
      <c r="NJ6" s="138" t="e">
        <f>#REF!</f>
        <v>#REF!</v>
      </c>
      <c r="NK6" s="138" t="e">
        <f>#REF!</f>
        <v>#REF!</v>
      </c>
      <c r="NL6" s="138" t="e">
        <f>#REF!</f>
        <v>#REF!</v>
      </c>
      <c r="NM6" s="138" t="e">
        <f>#REF!</f>
        <v>#REF!</v>
      </c>
      <c r="NN6" s="138" t="e">
        <f>#REF!</f>
        <v>#REF!</v>
      </c>
      <c r="NO6" s="138" t="e">
        <f>#REF!</f>
        <v>#REF!</v>
      </c>
      <c r="NP6" s="138" t="e">
        <f>#REF!</f>
        <v>#REF!</v>
      </c>
      <c r="NQ6" s="138" t="e">
        <f>#REF!</f>
        <v>#REF!</v>
      </c>
      <c r="NR6" s="138" t="e">
        <f>#REF!</f>
        <v>#REF!</v>
      </c>
      <c r="NS6" s="138" t="e">
        <f>#REF!</f>
        <v>#REF!</v>
      </c>
      <c r="NT6" s="138" t="e">
        <f>#REF!</f>
        <v>#REF!</v>
      </c>
      <c r="NU6" s="138" t="e">
        <f>#REF!</f>
        <v>#REF!</v>
      </c>
      <c r="NV6" s="138" t="e">
        <f>#REF!</f>
        <v>#REF!</v>
      </c>
      <c r="NW6" s="138" t="e">
        <f>#REF!</f>
        <v>#REF!</v>
      </c>
      <c r="NX6" s="138" t="e">
        <f>#REF!</f>
        <v>#REF!</v>
      </c>
      <c r="NY6" s="138" t="e">
        <f>#REF!</f>
        <v>#REF!</v>
      </c>
      <c r="NZ6" s="138" t="e">
        <f>#REF!</f>
        <v>#REF!</v>
      </c>
      <c r="OA6" s="138" t="e">
        <f>#REF!</f>
        <v>#REF!</v>
      </c>
      <c r="OB6" s="138" t="e">
        <f>#REF!</f>
        <v>#REF!</v>
      </c>
      <c r="OC6" s="138" t="e">
        <f>#REF!</f>
        <v>#REF!</v>
      </c>
      <c r="OD6" s="138" t="e">
        <f>#REF!</f>
        <v>#REF!</v>
      </c>
      <c r="OE6" s="138" t="e">
        <f>#REF!</f>
        <v>#REF!</v>
      </c>
      <c r="OF6" s="138" t="e">
        <f>#REF!</f>
        <v>#REF!</v>
      </c>
      <c r="OG6" s="138" t="e">
        <f>#REF!</f>
        <v>#REF!</v>
      </c>
      <c r="OH6" s="138" t="e">
        <f>#REF!</f>
        <v>#REF!</v>
      </c>
      <c r="OI6" s="138" t="e">
        <f>#REF!</f>
        <v>#REF!</v>
      </c>
      <c r="OJ6" s="138" t="e">
        <f>#REF!</f>
        <v>#REF!</v>
      </c>
      <c r="OK6" s="191" t="e">
        <f>#REF!</f>
        <v>#REF!</v>
      </c>
      <c r="ON6" s="39"/>
    </row>
    <row r="7" spans="2:404" ht="13.5" customHeight="1" x14ac:dyDescent="0.15">
      <c r="B7" s="200" t="s">
        <v>9</v>
      </c>
      <c r="C7" s="300" t="s">
        <v>107</v>
      </c>
      <c r="D7" s="201"/>
      <c r="E7" s="190" t="e">
        <f>#REF!</f>
        <v>#REF!</v>
      </c>
      <c r="F7" s="138" t="e">
        <f>#REF!</f>
        <v>#REF!</v>
      </c>
      <c r="G7" s="138" t="e">
        <f>#REF!</f>
        <v>#REF!</v>
      </c>
      <c r="H7" s="138" t="e">
        <f>#REF!</f>
        <v>#REF!</v>
      </c>
      <c r="I7" s="138" t="e">
        <f>#REF!</f>
        <v>#REF!</v>
      </c>
      <c r="J7" s="138" t="e">
        <f>#REF!</f>
        <v>#REF!</v>
      </c>
      <c r="K7" s="138" t="e">
        <f>#REF!</f>
        <v>#REF!</v>
      </c>
      <c r="L7" s="138" t="e">
        <f>#REF!</f>
        <v>#REF!</v>
      </c>
      <c r="M7" s="138" t="e">
        <f>#REF!</f>
        <v>#REF!</v>
      </c>
      <c r="N7" s="138" t="e">
        <f>#REF!</f>
        <v>#REF!</v>
      </c>
      <c r="O7" s="138" t="e">
        <f>#REF!</f>
        <v>#REF!</v>
      </c>
      <c r="P7" s="138" t="e">
        <f>#REF!</f>
        <v>#REF!</v>
      </c>
      <c r="Q7" s="138" t="e">
        <f>#REF!</f>
        <v>#REF!</v>
      </c>
      <c r="R7" s="138" t="e">
        <f>#REF!</f>
        <v>#REF!</v>
      </c>
      <c r="S7" s="138" t="e">
        <f>#REF!</f>
        <v>#REF!</v>
      </c>
      <c r="T7" s="138" t="e">
        <f>#REF!</f>
        <v>#REF!</v>
      </c>
      <c r="U7" s="138" t="e">
        <f>#REF!</f>
        <v>#REF!</v>
      </c>
      <c r="V7" s="138" t="e">
        <f>#REF!</f>
        <v>#REF!</v>
      </c>
      <c r="W7" s="138" t="e">
        <f>#REF!</f>
        <v>#REF!</v>
      </c>
      <c r="X7" s="138" t="e">
        <f>#REF!</f>
        <v>#REF!</v>
      </c>
      <c r="Y7" s="138" t="e">
        <f>#REF!</f>
        <v>#REF!</v>
      </c>
      <c r="Z7" s="138" t="e">
        <f>#REF!</f>
        <v>#REF!</v>
      </c>
      <c r="AA7" s="138" t="e">
        <f>#REF!</f>
        <v>#REF!</v>
      </c>
      <c r="AB7" s="138" t="e">
        <f>#REF!</f>
        <v>#REF!</v>
      </c>
      <c r="AC7" s="138" t="e">
        <f>#REF!</f>
        <v>#REF!</v>
      </c>
      <c r="AD7" s="138" t="e">
        <f>#REF!</f>
        <v>#REF!</v>
      </c>
      <c r="AE7" s="138" t="e">
        <f>#REF!</f>
        <v>#REF!</v>
      </c>
      <c r="AF7" s="138" t="e">
        <f>#REF!</f>
        <v>#REF!</v>
      </c>
      <c r="AG7" s="138" t="e">
        <f>#REF!</f>
        <v>#REF!</v>
      </c>
      <c r="AH7" s="138" t="e">
        <f>#REF!</f>
        <v>#REF!</v>
      </c>
      <c r="AI7" s="191" t="e">
        <f>#REF!</f>
        <v>#REF!</v>
      </c>
      <c r="AJ7" s="190" t="e">
        <f>#REF!</f>
        <v>#REF!</v>
      </c>
      <c r="AK7" s="138" t="e">
        <f>#REF!</f>
        <v>#REF!</v>
      </c>
      <c r="AL7" s="138" t="e">
        <f>#REF!</f>
        <v>#REF!</v>
      </c>
      <c r="AM7" s="138" t="e">
        <f>#REF!</f>
        <v>#REF!</v>
      </c>
      <c r="AN7" s="138" t="e">
        <f>#REF!</f>
        <v>#REF!</v>
      </c>
      <c r="AO7" s="138" t="e">
        <f>#REF!</f>
        <v>#REF!</v>
      </c>
      <c r="AP7" s="138" t="e">
        <f>#REF!</f>
        <v>#REF!</v>
      </c>
      <c r="AQ7" s="138" t="e">
        <f>#REF!</f>
        <v>#REF!</v>
      </c>
      <c r="AR7" s="138" t="e">
        <f>#REF!</f>
        <v>#REF!</v>
      </c>
      <c r="AS7" s="138" t="e">
        <f>#REF!</f>
        <v>#REF!</v>
      </c>
      <c r="AT7" s="138" t="e">
        <f>#REF!</f>
        <v>#REF!</v>
      </c>
      <c r="AU7" s="138" t="e">
        <f>#REF!</f>
        <v>#REF!</v>
      </c>
      <c r="AV7" s="138" t="e">
        <f>#REF!</f>
        <v>#REF!</v>
      </c>
      <c r="AW7" s="138" t="e">
        <f>#REF!</f>
        <v>#REF!</v>
      </c>
      <c r="AX7" s="138" t="e">
        <f>#REF!</f>
        <v>#REF!</v>
      </c>
      <c r="AY7" s="138" t="e">
        <f>#REF!</f>
        <v>#REF!</v>
      </c>
      <c r="AZ7" s="138" t="e">
        <f>#REF!</f>
        <v>#REF!</v>
      </c>
      <c r="BA7" s="138" t="e">
        <f>#REF!</f>
        <v>#REF!</v>
      </c>
      <c r="BB7" s="138" t="e">
        <f>#REF!</f>
        <v>#REF!</v>
      </c>
      <c r="BC7" s="138" t="e">
        <f>#REF!</f>
        <v>#REF!</v>
      </c>
      <c r="BD7" s="138" t="e">
        <f>#REF!</f>
        <v>#REF!</v>
      </c>
      <c r="BE7" s="138" t="e">
        <f>#REF!</f>
        <v>#REF!</v>
      </c>
      <c r="BF7" s="138" t="e">
        <f>#REF!</f>
        <v>#REF!</v>
      </c>
      <c r="BG7" s="138" t="e">
        <f>#REF!</f>
        <v>#REF!</v>
      </c>
      <c r="BH7" s="138" t="e">
        <f>#REF!</f>
        <v>#REF!</v>
      </c>
      <c r="BI7" s="138" t="e">
        <f>#REF!</f>
        <v>#REF!</v>
      </c>
      <c r="BJ7" s="138" t="e">
        <f>#REF!</f>
        <v>#REF!</v>
      </c>
      <c r="BK7" s="138" t="e">
        <f>#REF!</f>
        <v>#REF!</v>
      </c>
      <c r="BL7" s="138" t="e">
        <f>#REF!</f>
        <v>#REF!</v>
      </c>
      <c r="BM7" s="191" t="e">
        <f>#REF!</f>
        <v>#REF!</v>
      </c>
      <c r="BN7" s="190" t="e">
        <f>#REF!</f>
        <v>#REF!</v>
      </c>
      <c r="BO7" s="138" t="e">
        <f>#REF!</f>
        <v>#REF!</v>
      </c>
      <c r="BP7" s="138" t="e">
        <f>#REF!</f>
        <v>#REF!</v>
      </c>
      <c r="BQ7" s="138" t="e">
        <f>#REF!</f>
        <v>#REF!</v>
      </c>
      <c r="BR7" s="138" t="e">
        <f>#REF!</f>
        <v>#REF!</v>
      </c>
      <c r="BS7" s="138" t="e">
        <f>#REF!</f>
        <v>#REF!</v>
      </c>
      <c r="BT7" s="138" t="e">
        <f>#REF!</f>
        <v>#REF!</v>
      </c>
      <c r="BU7" s="138" t="e">
        <f>#REF!</f>
        <v>#REF!</v>
      </c>
      <c r="BV7" s="138" t="e">
        <f>#REF!</f>
        <v>#REF!</v>
      </c>
      <c r="BW7" s="138" t="e">
        <f>#REF!</f>
        <v>#REF!</v>
      </c>
      <c r="BX7" s="138" t="e">
        <f>#REF!</f>
        <v>#REF!</v>
      </c>
      <c r="BY7" s="138" t="e">
        <f>#REF!</f>
        <v>#REF!</v>
      </c>
      <c r="BZ7" s="138" t="e">
        <f>#REF!</f>
        <v>#REF!</v>
      </c>
      <c r="CA7" s="138" t="e">
        <f>#REF!</f>
        <v>#REF!</v>
      </c>
      <c r="CB7" s="138" t="e">
        <f>#REF!</f>
        <v>#REF!</v>
      </c>
      <c r="CC7" s="138" t="e">
        <f>#REF!</f>
        <v>#REF!</v>
      </c>
      <c r="CD7" s="138" t="e">
        <f>#REF!</f>
        <v>#REF!</v>
      </c>
      <c r="CE7" s="138" t="e">
        <f>#REF!</f>
        <v>#REF!</v>
      </c>
      <c r="CF7" s="138" t="e">
        <f>#REF!</f>
        <v>#REF!</v>
      </c>
      <c r="CG7" s="138" t="e">
        <f>#REF!</f>
        <v>#REF!</v>
      </c>
      <c r="CH7" s="138" t="e">
        <f>#REF!</f>
        <v>#REF!</v>
      </c>
      <c r="CI7" s="138" t="e">
        <f>#REF!</f>
        <v>#REF!</v>
      </c>
      <c r="CJ7" s="138" t="e">
        <f>#REF!</f>
        <v>#REF!</v>
      </c>
      <c r="CK7" s="138" t="e">
        <f>#REF!</f>
        <v>#REF!</v>
      </c>
      <c r="CL7" s="138" t="e">
        <f>#REF!</f>
        <v>#REF!</v>
      </c>
      <c r="CM7" s="138" t="e">
        <f>#REF!</f>
        <v>#REF!</v>
      </c>
      <c r="CN7" s="138" t="e">
        <f>#REF!</f>
        <v>#REF!</v>
      </c>
      <c r="CO7" s="138" t="e">
        <f>#REF!</f>
        <v>#REF!</v>
      </c>
      <c r="CP7" s="138" t="e">
        <f>#REF!</f>
        <v>#REF!</v>
      </c>
      <c r="CQ7" s="138" t="e">
        <f>#REF!</f>
        <v>#REF!</v>
      </c>
      <c r="CR7" s="191" t="e">
        <f>#REF!</f>
        <v>#REF!</v>
      </c>
      <c r="CS7" s="190" t="e">
        <f>#REF!</f>
        <v>#REF!</v>
      </c>
      <c r="CT7" s="138" t="e">
        <f>#REF!</f>
        <v>#REF!</v>
      </c>
      <c r="CU7" s="138" t="e">
        <f>#REF!</f>
        <v>#REF!</v>
      </c>
      <c r="CV7" s="138" t="e">
        <f>#REF!</f>
        <v>#REF!</v>
      </c>
      <c r="CW7" s="138" t="e">
        <f>#REF!</f>
        <v>#REF!</v>
      </c>
      <c r="CX7" s="138" t="e">
        <f>#REF!</f>
        <v>#REF!</v>
      </c>
      <c r="CY7" s="138" t="e">
        <f>#REF!</f>
        <v>#REF!</v>
      </c>
      <c r="CZ7" s="138" t="e">
        <f>#REF!</f>
        <v>#REF!</v>
      </c>
      <c r="DA7" s="138" t="e">
        <f>#REF!</f>
        <v>#REF!</v>
      </c>
      <c r="DB7" s="138" t="e">
        <f>#REF!</f>
        <v>#REF!</v>
      </c>
      <c r="DC7" s="138" t="e">
        <f>#REF!</f>
        <v>#REF!</v>
      </c>
      <c r="DD7" s="138" t="e">
        <f>#REF!</f>
        <v>#REF!</v>
      </c>
      <c r="DE7" s="138" t="e">
        <f>#REF!</f>
        <v>#REF!</v>
      </c>
      <c r="DF7" s="138" t="e">
        <f>#REF!</f>
        <v>#REF!</v>
      </c>
      <c r="DG7" s="138" t="e">
        <f>#REF!</f>
        <v>#REF!</v>
      </c>
      <c r="DH7" s="138" t="e">
        <f>#REF!</f>
        <v>#REF!</v>
      </c>
      <c r="DI7" s="138" t="e">
        <f>#REF!</f>
        <v>#REF!</v>
      </c>
      <c r="DJ7" s="138" t="e">
        <f>#REF!</f>
        <v>#REF!</v>
      </c>
      <c r="DK7" s="138" t="e">
        <f>#REF!</f>
        <v>#REF!</v>
      </c>
      <c r="DL7" s="138" t="e">
        <f>#REF!</f>
        <v>#REF!</v>
      </c>
      <c r="DM7" s="138" t="e">
        <f>#REF!</f>
        <v>#REF!</v>
      </c>
      <c r="DN7" s="138" t="e">
        <f>#REF!</f>
        <v>#REF!</v>
      </c>
      <c r="DO7" s="138" t="e">
        <f>#REF!</f>
        <v>#REF!</v>
      </c>
      <c r="DP7" s="138" t="e">
        <f>#REF!</f>
        <v>#REF!</v>
      </c>
      <c r="DQ7" s="138" t="e">
        <f>#REF!</f>
        <v>#REF!</v>
      </c>
      <c r="DR7" s="138" t="e">
        <f>#REF!</f>
        <v>#REF!</v>
      </c>
      <c r="DS7" s="138" t="e">
        <f>#REF!</f>
        <v>#REF!</v>
      </c>
      <c r="DT7" s="138" t="e">
        <f>#REF!</f>
        <v>#REF!</v>
      </c>
      <c r="DU7" s="138" t="e">
        <f>#REF!</f>
        <v>#REF!</v>
      </c>
      <c r="DV7" s="191" t="e">
        <f>#REF!</f>
        <v>#REF!</v>
      </c>
      <c r="DW7" s="190" t="e">
        <f>#REF!</f>
        <v>#REF!</v>
      </c>
      <c r="DX7" s="138" t="e">
        <f>#REF!</f>
        <v>#REF!</v>
      </c>
      <c r="DY7" s="138" t="e">
        <f>#REF!</f>
        <v>#REF!</v>
      </c>
      <c r="DZ7" s="138" t="e">
        <f>#REF!</f>
        <v>#REF!</v>
      </c>
      <c r="EA7" s="138" t="e">
        <f>#REF!</f>
        <v>#REF!</v>
      </c>
      <c r="EB7" s="138" t="e">
        <f>#REF!</f>
        <v>#REF!</v>
      </c>
      <c r="EC7" s="138" t="e">
        <f>#REF!</f>
        <v>#REF!</v>
      </c>
      <c r="ED7" s="138" t="e">
        <f>#REF!</f>
        <v>#REF!</v>
      </c>
      <c r="EE7" s="138" t="e">
        <f>#REF!</f>
        <v>#REF!</v>
      </c>
      <c r="EF7" s="138" t="e">
        <f>#REF!</f>
        <v>#REF!</v>
      </c>
      <c r="EG7" s="138" t="e">
        <f>#REF!</f>
        <v>#REF!</v>
      </c>
      <c r="EH7" s="138" t="e">
        <f>#REF!</f>
        <v>#REF!</v>
      </c>
      <c r="EI7" s="138" t="e">
        <f>#REF!</f>
        <v>#REF!</v>
      </c>
      <c r="EJ7" s="138" t="e">
        <f>#REF!</f>
        <v>#REF!</v>
      </c>
      <c r="EK7" s="138" t="e">
        <f>#REF!</f>
        <v>#REF!</v>
      </c>
      <c r="EL7" s="138" t="e">
        <f>#REF!</f>
        <v>#REF!</v>
      </c>
      <c r="EM7" s="138" t="e">
        <f>#REF!</f>
        <v>#REF!</v>
      </c>
      <c r="EN7" s="138" t="e">
        <f>#REF!</f>
        <v>#REF!</v>
      </c>
      <c r="EO7" s="138" t="e">
        <f>#REF!</f>
        <v>#REF!</v>
      </c>
      <c r="EP7" s="138" t="e">
        <f>#REF!</f>
        <v>#REF!</v>
      </c>
      <c r="EQ7" s="138" t="e">
        <f>#REF!</f>
        <v>#REF!</v>
      </c>
      <c r="ER7" s="138" t="e">
        <f>#REF!</f>
        <v>#REF!</v>
      </c>
      <c r="ES7" s="138" t="e">
        <f>#REF!</f>
        <v>#REF!</v>
      </c>
      <c r="ET7" s="138" t="e">
        <f>#REF!</f>
        <v>#REF!</v>
      </c>
      <c r="EU7" s="138" t="e">
        <f>#REF!</f>
        <v>#REF!</v>
      </c>
      <c r="EV7" s="138" t="e">
        <f>#REF!</f>
        <v>#REF!</v>
      </c>
      <c r="EW7" s="138" t="e">
        <f>#REF!</f>
        <v>#REF!</v>
      </c>
      <c r="EX7" s="138" t="e">
        <f>#REF!</f>
        <v>#REF!</v>
      </c>
      <c r="EY7" s="138" t="e">
        <f>#REF!</f>
        <v>#REF!</v>
      </c>
      <c r="EZ7" s="138" t="e">
        <f>#REF!</f>
        <v>#REF!</v>
      </c>
      <c r="FA7" s="191" t="e">
        <f>#REF!</f>
        <v>#REF!</v>
      </c>
      <c r="FB7" s="190" t="e">
        <f>#REF!</f>
        <v>#REF!</v>
      </c>
      <c r="FC7" s="138" t="e">
        <f>#REF!</f>
        <v>#REF!</v>
      </c>
      <c r="FD7" s="138" t="e">
        <f>#REF!</f>
        <v>#REF!</v>
      </c>
      <c r="FE7" s="138" t="e">
        <f>#REF!</f>
        <v>#REF!</v>
      </c>
      <c r="FF7" s="138" t="e">
        <f>#REF!</f>
        <v>#REF!</v>
      </c>
      <c r="FG7" s="138" t="e">
        <f>#REF!</f>
        <v>#REF!</v>
      </c>
      <c r="FH7" s="138" t="e">
        <f>#REF!</f>
        <v>#REF!</v>
      </c>
      <c r="FI7" s="138" t="e">
        <f>#REF!</f>
        <v>#REF!</v>
      </c>
      <c r="FJ7" s="138" t="e">
        <f>#REF!</f>
        <v>#REF!</v>
      </c>
      <c r="FK7" s="138" t="e">
        <f>#REF!</f>
        <v>#REF!</v>
      </c>
      <c r="FL7" s="138" t="e">
        <f>#REF!</f>
        <v>#REF!</v>
      </c>
      <c r="FM7" s="210" t="e">
        <f>#REF!</f>
        <v>#REF!</v>
      </c>
      <c r="FN7" s="211" t="e">
        <f>IF(#REF!=0,"休",#REF!)</f>
        <v>#REF!</v>
      </c>
      <c r="FO7" s="138" t="e">
        <f>IF(#REF!=0,"休",#REF!)</f>
        <v>#REF!</v>
      </c>
      <c r="FP7" s="212" t="e">
        <f>IF(#REF!=0,"休",#REF!)</f>
        <v>#REF!</v>
      </c>
      <c r="FQ7" s="137" t="e">
        <f>#REF!</f>
        <v>#REF!</v>
      </c>
      <c r="FR7" s="138" t="e">
        <f>#REF!</f>
        <v>#REF!</v>
      </c>
      <c r="FS7" s="138" t="e">
        <f>#REF!</f>
        <v>#REF!</v>
      </c>
      <c r="FT7" s="138" t="e">
        <f>#REF!</f>
        <v>#REF!</v>
      </c>
      <c r="FU7" s="138" t="e">
        <f>#REF!</f>
        <v>#REF!</v>
      </c>
      <c r="FV7" s="138" t="e">
        <f>#REF!</f>
        <v>#REF!</v>
      </c>
      <c r="FW7" s="138" t="e">
        <f>#REF!</f>
        <v>#REF!</v>
      </c>
      <c r="FX7" s="138" t="e">
        <f>#REF!</f>
        <v>#REF!</v>
      </c>
      <c r="FY7" s="138" t="e">
        <f>#REF!</f>
        <v>#REF!</v>
      </c>
      <c r="FZ7" s="138" t="e">
        <f>#REF!</f>
        <v>#REF!</v>
      </c>
      <c r="GA7" s="138" t="e">
        <f>#REF!</f>
        <v>#REF!</v>
      </c>
      <c r="GB7" s="138" t="e">
        <f>#REF!</f>
        <v>#REF!</v>
      </c>
      <c r="GC7" s="138" t="e">
        <f>#REF!</f>
        <v>#REF!</v>
      </c>
      <c r="GD7" s="138" t="e">
        <f>#REF!</f>
        <v>#REF!</v>
      </c>
      <c r="GE7" s="138" t="e">
        <f>#REF!</f>
        <v>#REF!</v>
      </c>
      <c r="GF7" s="191" t="e">
        <f>#REF!</f>
        <v>#REF!</v>
      </c>
      <c r="GG7" s="190" t="e">
        <f>#REF!</f>
        <v>#REF!</v>
      </c>
      <c r="GH7" s="138" t="e">
        <f>#REF!</f>
        <v>#REF!</v>
      </c>
      <c r="GI7" s="138" t="e">
        <f>#REF!</f>
        <v>#REF!</v>
      </c>
      <c r="GJ7" s="138" t="e">
        <f>#REF!</f>
        <v>#REF!</v>
      </c>
      <c r="GK7" s="138" t="e">
        <f>#REF!</f>
        <v>#REF!</v>
      </c>
      <c r="GL7" s="138" t="e">
        <f>#REF!</f>
        <v>#REF!</v>
      </c>
      <c r="GM7" s="138" t="e">
        <f>#REF!</f>
        <v>#REF!</v>
      </c>
      <c r="GN7" s="138" t="e">
        <f>#REF!</f>
        <v>#REF!</v>
      </c>
      <c r="GO7" s="138" t="e">
        <f>#REF!</f>
        <v>#REF!</v>
      </c>
      <c r="GP7" s="138" t="e">
        <f>#REF!</f>
        <v>#REF!</v>
      </c>
      <c r="GQ7" s="138" t="e">
        <f>#REF!</f>
        <v>#REF!</v>
      </c>
      <c r="GR7" s="138" t="e">
        <f>#REF!</f>
        <v>#REF!</v>
      </c>
      <c r="GS7" s="138" t="e">
        <f>#REF!</f>
        <v>#REF!</v>
      </c>
      <c r="GT7" s="138" t="e">
        <f>#REF!</f>
        <v>#REF!</v>
      </c>
      <c r="GU7" s="138" t="e">
        <f>#REF!</f>
        <v>#REF!</v>
      </c>
      <c r="GV7" s="138" t="e">
        <f>#REF!</f>
        <v>#REF!</v>
      </c>
      <c r="GW7" s="138" t="e">
        <f>#REF!</f>
        <v>#REF!</v>
      </c>
      <c r="GX7" s="138" t="e">
        <f>#REF!</f>
        <v>#REF!</v>
      </c>
      <c r="GY7" s="138" t="e">
        <f>#REF!</f>
        <v>#REF!</v>
      </c>
      <c r="GZ7" s="138" t="e">
        <f>#REF!</f>
        <v>#REF!</v>
      </c>
      <c r="HA7" s="138" t="e">
        <f>#REF!</f>
        <v>#REF!</v>
      </c>
      <c r="HB7" s="138" t="e">
        <f>#REF!</f>
        <v>#REF!</v>
      </c>
      <c r="HC7" s="138" t="e">
        <f>#REF!</f>
        <v>#REF!</v>
      </c>
      <c r="HD7" s="138" t="e">
        <f>#REF!</f>
        <v>#REF!</v>
      </c>
      <c r="HE7" s="138" t="e">
        <f>#REF!</f>
        <v>#REF!</v>
      </c>
      <c r="HF7" s="138" t="e">
        <f>#REF!</f>
        <v>#REF!</v>
      </c>
      <c r="HG7" s="138" t="e">
        <f>#REF!</f>
        <v>#REF!</v>
      </c>
      <c r="HH7" s="138" t="e">
        <f>#REF!</f>
        <v>#REF!</v>
      </c>
      <c r="HI7" s="138" t="e">
        <f>#REF!</f>
        <v>#REF!</v>
      </c>
      <c r="HJ7" s="191" t="e">
        <f>#REF!</f>
        <v>#REF!</v>
      </c>
      <c r="HK7" s="190" t="e">
        <f>#REF!</f>
        <v>#REF!</v>
      </c>
      <c r="HL7" s="138" t="e">
        <f>#REF!</f>
        <v>#REF!</v>
      </c>
      <c r="HM7" s="138" t="e">
        <f>#REF!</f>
        <v>#REF!</v>
      </c>
      <c r="HN7" s="138" t="e">
        <f>#REF!</f>
        <v>#REF!</v>
      </c>
      <c r="HO7" s="138" t="e">
        <f>#REF!</f>
        <v>#REF!</v>
      </c>
      <c r="HP7" s="138" t="e">
        <f>#REF!</f>
        <v>#REF!</v>
      </c>
      <c r="HQ7" s="138" t="e">
        <f>#REF!</f>
        <v>#REF!</v>
      </c>
      <c r="HR7" s="138" t="e">
        <f>#REF!</f>
        <v>#REF!</v>
      </c>
      <c r="HS7" s="138" t="e">
        <f>#REF!</f>
        <v>#REF!</v>
      </c>
      <c r="HT7" s="138" t="e">
        <f>#REF!</f>
        <v>#REF!</v>
      </c>
      <c r="HU7" s="138" t="e">
        <f>#REF!</f>
        <v>#REF!</v>
      </c>
      <c r="HV7" s="138" t="e">
        <f>#REF!</f>
        <v>#REF!</v>
      </c>
      <c r="HW7" s="138" t="e">
        <f>#REF!</f>
        <v>#REF!</v>
      </c>
      <c r="HX7" s="138" t="e">
        <f>#REF!</f>
        <v>#REF!</v>
      </c>
      <c r="HY7" s="138" t="e">
        <f>#REF!</f>
        <v>#REF!</v>
      </c>
      <c r="HZ7" s="138" t="e">
        <f>#REF!</f>
        <v>#REF!</v>
      </c>
      <c r="IA7" s="138" t="e">
        <f>#REF!</f>
        <v>#REF!</v>
      </c>
      <c r="IB7" s="138" t="e">
        <f>#REF!</f>
        <v>#REF!</v>
      </c>
      <c r="IC7" s="138" t="e">
        <f>#REF!</f>
        <v>#REF!</v>
      </c>
      <c r="ID7" s="138" t="e">
        <f>#REF!</f>
        <v>#REF!</v>
      </c>
      <c r="IE7" s="138" t="e">
        <f>#REF!</f>
        <v>#REF!</v>
      </c>
      <c r="IF7" s="138" t="e">
        <f>#REF!</f>
        <v>#REF!</v>
      </c>
      <c r="IG7" s="138" t="e">
        <f>#REF!</f>
        <v>#REF!</v>
      </c>
      <c r="IH7" s="138" t="e">
        <f>#REF!</f>
        <v>#REF!</v>
      </c>
      <c r="II7" s="138" t="e">
        <f>#REF!</f>
        <v>#REF!</v>
      </c>
      <c r="IJ7" s="138" t="e">
        <f>#REF!</f>
        <v>#REF!</v>
      </c>
      <c r="IK7" s="138" t="e">
        <f>#REF!</f>
        <v>#REF!</v>
      </c>
      <c r="IL7" s="138" t="e">
        <f>#REF!</f>
        <v>#REF!</v>
      </c>
      <c r="IM7" s="138" t="e">
        <f>#REF!</f>
        <v>#REF!</v>
      </c>
      <c r="IN7" s="138" t="e">
        <f>#REF!</f>
        <v>#REF!</v>
      </c>
      <c r="IO7" s="191" t="e">
        <f>#REF!</f>
        <v>#REF!</v>
      </c>
      <c r="IP7" s="190" t="e">
        <f>#REF!</f>
        <v>#REF!</v>
      </c>
      <c r="IQ7" s="138" t="e">
        <f>#REF!</f>
        <v>#REF!</v>
      </c>
      <c r="IR7" s="138" t="e">
        <f>#REF!</f>
        <v>#REF!</v>
      </c>
      <c r="IS7" s="138" t="e">
        <f>#REF!</f>
        <v>#REF!</v>
      </c>
      <c r="IT7" s="138" t="e">
        <f>#REF!</f>
        <v>#REF!</v>
      </c>
      <c r="IU7" s="138" t="e">
        <f>#REF!</f>
        <v>#REF!</v>
      </c>
      <c r="IV7" s="138" t="e">
        <f>#REF!</f>
        <v>#REF!</v>
      </c>
      <c r="IW7" s="138" t="e">
        <f>#REF!</f>
        <v>#REF!</v>
      </c>
      <c r="IX7" s="138" t="e">
        <f>#REF!</f>
        <v>#REF!</v>
      </c>
      <c r="IY7" s="138" t="e">
        <f>#REF!</f>
        <v>#REF!</v>
      </c>
      <c r="IZ7" s="138" t="e">
        <f>#REF!</f>
        <v>#REF!</v>
      </c>
      <c r="JA7" s="138" t="e">
        <f>#REF!</f>
        <v>#REF!</v>
      </c>
      <c r="JB7" s="138" t="e">
        <f>#REF!</f>
        <v>#REF!</v>
      </c>
      <c r="JC7" s="138" t="e">
        <f>#REF!</f>
        <v>#REF!</v>
      </c>
      <c r="JD7" s="138" t="e">
        <f>#REF!</f>
        <v>#REF!</v>
      </c>
      <c r="JE7" s="138" t="e">
        <f>#REF!</f>
        <v>#REF!</v>
      </c>
      <c r="JF7" s="138" t="e">
        <f>#REF!</f>
        <v>#REF!</v>
      </c>
      <c r="JG7" s="138" t="e">
        <f>#REF!</f>
        <v>#REF!</v>
      </c>
      <c r="JH7" s="138" t="e">
        <f>#REF!</f>
        <v>#REF!</v>
      </c>
      <c r="JI7" s="138" t="e">
        <f>#REF!</f>
        <v>#REF!</v>
      </c>
      <c r="JJ7" s="138" t="e">
        <f>#REF!</f>
        <v>#REF!</v>
      </c>
      <c r="JK7" s="138" t="e">
        <f>#REF!</f>
        <v>#REF!</v>
      </c>
      <c r="JL7" s="138" t="e">
        <f>#REF!</f>
        <v>#REF!</v>
      </c>
      <c r="JM7" s="138" t="e">
        <f>#REF!</f>
        <v>#REF!</v>
      </c>
      <c r="JN7" s="138" t="e">
        <f>#REF!</f>
        <v>#REF!</v>
      </c>
      <c r="JO7" s="138" t="e">
        <f>#REF!</f>
        <v>#REF!</v>
      </c>
      <c r="JP7" s="138" t="e">
        <f>#REF!</f>
        <v>#REF!</v>
      </c>
      <c r="JQ7" s="138" t="e">
        <f>#REF!</f>
        <v>#REF!</v>
      </c>
      <c r="JR7" s="138" t="e">
        <f>#REF!</f>
        <v>#REF!</v>
      </c>
      <c r="JS7" s="191" t="e">
        <f>#REF!</f>
        <v>#REF!</v>
      </c>
      <c r="JT7" s="190" t="e">
        <f>#REF!</f>
        <v>#REF!</v>
      </c>
      <c r="JU7" s="138" t="e">
        <f>#REF!</f>
        <v>#REF!</v>
      </c>
      <c r="JV7" s="138" t="e">
        <f>#REF!</f>
        <v>#REF!</v>
      </c>
      <c r="JW7" s="138" t="e">
        <f>#REF!</f>
        <v>#REF!</v>
      </c>
      <c r="JX7" s="138" t="e">
        <f>#REF!</f>
        <v>#REF!</v>
      </c>
      <c r="JY7" s="138" t="e">
        <f>#REF!</f>
        <v>#REF!</v>
      </c>
      <c r="JZ7" s="138" t="e">
        <f>#REF!</f>
        <v>#REF!</v>
      </c>
      <c r="KA7" s="138" t="e">
        <f>#REF!</f>
        <v>#REF!</v>
      </c>
      <c r="KB7" s="138" t="e">
        <f>#REF!</f>
        <v>#REF!</v>
      </c>
      <c r="KC7" s="138" t="e">
        <f>#REF!</f>
        <v>#REF!</v>
      </c>
      <c r="KD7" s="138" t="e">
        <f>#REF!</f>
        <v>#REF!</v>
      </c>
      <c r="KE7" s="138" t="e">
        <f>#REF!</f>
        <v>#REF!</v>
      </c>
      <c r="KF7" s="138" t="e">
        <f>#REF!</f>
        <v>#REF!</v>
      </c>
      <c r="KG7" s="138" t="e">
        <f>#REF!</f>
        <v>#REF!</v>
      </c>
      <c r="KH7" s="138" t="e">
        <f>#REF!</f>
        <v>#REF!</v>
      </c>
      <c r="KI7" s="138" t="e">
        <f>#REF!</f>
        <v>#REF!</v>
      </c>
      <c r="KJ7" s="138" t="e">
        <f>#REF!</f>
        <v>#REF!</v>
      </c>
      <c r="KK7" s="138" t="e">
        <f>#REF!</f>
        <v>#REF!</v>
      </c>
      <c r="KL7" s="138" t="e">
        <f>#REF!</f>
        <v>#REF!</v>
      </c>
      <c r="KM7" s="138" t="e">
        <f>#REF!</f>
        <v>#REF!</v>
      </c>
      <c r="KN7" s="138" t="e">
        <f>#REF!</f>
        <v>#REF!</v>
      </c>
      <c r="KO7" s="138" t="e">
        <f>#REF!</f>
        <v>#REF!</v>
      </c>
      <c r="KP7" s="138" t="e">
        <f>#REF!</f>
        <v>#REF!</v>
      </c>
      <c r="KQ7" s="138" t="e">
        <f>#REF!</f>
        <v>#REF!</v>
      </c>
      <c r="KR7" s="138" t="e">
        <f>#REF!</f>
        <v>#REF!</v>
      </c>
      <c r="KS7" s="138" t="e">
        <f>#REF!</f>
        <v>#REF!</v>
      </c>
      <c r="KT7" s="138" t="e">
        <f>#REF!</f>
        <v>#REF!</v>
      </c>
      <c r="KU7" s="210" t="e">
        <f>#REF!</f>
        <v>#REF!</v>
      </c>
      <c r="KV7" s="211" t="e">
        <f>IF(#REF!=0,"休",#REF!)</f>
        <v>#REF!</v>
      </c>
      <c r="KW7" s="138" t="e">
        <f>IF(#REF!=0,"休",#REF!)</f>
        <v>#REF!</v>
      </c>
      <c r="KX7" s="191" t="e">
        <f>IF(#REF!=0,"休",#REF!)</f>
        <v>#REF!</v>
      </c>
      <c r="KY7" s="190" t="e">
        <f>IF(#REF!=0,"休",#REF!)</f>
        <v>#REF!</v>
      </c>
      <c r="KZ7" s="138" t="e">
        <f>IF(#REF!=0,"休",#REF!)</f>
        <v>#REF!</v>
      </c>
      <c r="LA7" s="212" t="e">
        <f>IF(#REF!=0,"休",#REF!)</f>
        <v>#REF!</v>
      </c>
      <c r="LB7" s="137" t="e">
        <f>#REF!</f>
        <v>#REF!</v>
      </c>
      <c r="LC7" s="138" t="e">
        <f>#REF!</f>
        <v>#REF!</v>
      </c>
      <c r="LD7" s="138" t="e">
        <f>#REF!</f>
        <v>#REF!</v>
      </c>
      <c r="LE7" s="138" t="e">
        <f>#REF!</f>
        <v>#REF!</v>
      </c>
      <c r="LF7" s="138" t="e">
        <f>#REF!</f>
        <v>#REF!</v>
      </c>
      <c r="LG7" s="138" t="e">
        <f>#REF!</f>
        <v>#REF!</v>
      </c>
      <c r="LH7" s="138" t="e">
        <f>#REF!</f>
        <v>#REF!</v>
      </c>
      <c r="LI7" s="138" t="e">
        <f>#REF!</f>
        <v>#REF!</v>
      </c>
      <c r="LJ7" s="138" t="e">
        <f>#REF!</f>
        <v>#REF!</v>
      </c>
      <c r="LK7" s="138" t="e">
        <f>#REF!</f>
        <v>#REF!</v>
      </c>
      <c r="LL7" s="138" t="e">
        <f>#REF!</f>
        <v>#REF!</v>
      </c>
      <c r="LM7" s="138" t="e">
        <f>#REF!</f>
        <v>#REF!</v>
      </c>
      <c r="LN7" s="138" t="e">
        <f>#REF!</f>
        <v>#REF!</v>
      </c>
      <c r="LO7" s="138" t="e">
        <f>#REF!</f>
        <v>#REF!</v>
      </c>
      <c r="LP7" s="138" t="e">
        <f>#REF!</f>
        <v>#REF!</v>
      </c>
      <c r="LQ7" s="138" t="e">
        <f>#REF!</f>
        <v>#REF!</v>
      </c>
      <c r="LR7" s="138" t="e">
        <f>#REF!</f>
        <v>#REF!</v>
      </c>
      <c r="LS7" s="138" t="e">
        <f>#REF!</f>
        <v>#REF!</v>
      </c>
      <c r="LT7" s="138" t="e">
        <f>#REF!</f>
        <v>#REF!</v>
      </c>
      <c r="LU7" s="138" t="e">
        <f>#REF!</f>
        <v>#REF!</v>
      </c>
      <c r="LV7" s="138" t="e">
        <f>#REF!</f>
        <v>#REF!</v>
      </c>
      <c r="LW7" s="138" t="e">
        <f>#REF!</f>
        <v>#REF!</v>
      </c>
      <c r="LX7" s="138" t="e">
        <f>#REF!</f>
        <v>#REF!</v>
      </c>
      <c r="LY7" s="138" t="e">
        <f>#REF!</f>
        <v>#REF!</v>
      </c>
      <c r="LZ7" s="138" t="e">
        <f>#REF!</f>
        <v>#REF!</v>
      </c>
      <c r="MA7" s="138" t="e">
        <f>#REF!</f>
        <v>#REF!</v>
      </c>
      <c r="MB7" s="138" t="e">
        <f>#REF!</f>
        <v>#REF!</v>
      </c>
      <c r="MC7" s="191" t="e">
        <f>#REF!</f>
        <v>#REF!</v>
      </c>
      <c r="MD7" s="190" t="e">
        <f>#REF!</f>
        <v>#REF!</v>
      </c>
      <c r="ME7" s="138" t="e">
        <f>#REF!</f>
        <v>#REF!</v>
      </c>
      <c r="MF7" s="138" t="e">
        <f>#REF!</f>
        <v>#REF!</v>
      </c>
      <c r="MG7" s="138" t="e">
        <f>#REF!</f>
        <v>#REF!</v>
      </c>
      <c r="MH7" s="138" t="e">
        <f>#REF!</f>
        <v>#REF!</v>
      </c>
      <c r="MI7" s="138" t="e">
        <f>#REF!</f>
        <v>#REF!</v>
      </c>
      <c r="MJ7" s="138" t="e">
        <f>#REF!</f>
        <v>#REF!</v>
      </c>
      <c r="MK7" s="138" t="e">
        <f>#REF!</f>
        <v>#REF!</v>
      </c>
      <c r="ML7" s="138" t="e">
        <f>#REF!</f>
        <v>#REF!</v>
      </c>
      <c r="MM7" s="138" t="e">
        <f>#REF!</f>
        <v>#REF!</v>
      </c>
      <c r="MN7" s="138" t="e">
        <f>#REF!</f>
        <v>#REF!</v>
      </c>
      <c r="MO7" s="138" t="e">
        <f>#REF!</f>
        <v>#REF!</v>
      </c>
      <c r="MP7" s="138" t="e">
        <f>#REF!</f>
        <v>#REF!</v>
      </c>
      <c r="MQ7" s="138" t="e">
        <f>#REF!</f>
        <v>#REF!</v>
      </c>
      <c r="MR7" s="138" t="e">
        <f>#REF!</f>
        <v>#REF!</v>
      </c>
      <c r="MS7" s="138" t="e">
        <f>#REF!</f>
        <v>#REF!</v>
      </c>
      <c r="MT7" s="138" t="e">
        <f>#REF!</f>
        <v>#REF!</v>
      </c>
      <c r="MU7" s="138" t="e">
        <f>#REF!</f>
        <v>#REF!</v>
      </c>
      <c r="MV7" s="138" t="e">
        <f>#REF!</f>
        <v>#REF!</v>
      </c>
      <c r="MW7" s="138" t="e">
        <f>#REF!</f>
        <v>#REF!</v>
      </c>
      <c r="MX7" s="138" t="e">
        <f>#REF!</f>
        <v>#REF!</v>
      </c>
      <c r="MY7" s="138" t="e">
        <f>#REF!</f>
        <v>#REF!</v>
      </c>
      <c r="MZ7" s="138" t="e">
        <f>#REF!</f>
        <v>#REF!</v>
      </c>
      <c r="NA7" s="138" t="e">
        <f>#REF!</f>
        <v>#REF!</v>
      </c>
      <c r="NB7" s="138" t="e">
        <f>#REF!</f>
        <v>#REF!</v>
      </c>
      <c r="NC7" s="138" t="e">
        <f>#REF!</f>
        <v>#REF!</v>
      </c>
      <c r="ND7" s="138" t="e">
        <f>#REF!</f>
        <v>#REF!</v>
      </c>
      <c r="NE7" s="138" t="e">
        <f>#REF!</f>
        <v>#REF!</v>
      </c>
      <c r="NF7" s="191" t="e">
        <f>#REF!</f>
        <v>#REF!</v>
      </c>
      <c r="NG7" s="190" t="e">
        <f>#REF!</f>
        <v>#REF!</v>
      </c>
      <c r="NH7" s="138" t="e">
        <f>#REF!</f>
        <v>#REF!</v>
      </c>
      <c r="NI7" s="138" t="e">
        <f>#REF!</f>
        <v>#REF!</v>
      </c>
      <c r="NJ7" s="138" t="e">
        <f>#REF!</f>
        <v>#REF!</v>
      </c>
      <c r="NK7" s="138" t="e">
        <f>#REF!</f>
        <v>#REF!</v>
      </c>
      <c r="NL7" s="138" t="e">
        <f>#REF!</f>
        <v>#REF!</v>
      </c>
      <c r="NM7" s="138" t="e">
        <f>#REF!</f>
        <v>#REF!</v>
      </c>
      <c r="NN7" s="138" t="e">
        <f>#REF!</f>
        <v>#REF!</v>
      </c>
      <c r="NO7" s="138" t="e">
        <f>#REF!</f>
        <v>#REF!</v>
      </c>
      <c r="NP7" s="138" t="e">
        <f>#REF!</f>
        <v>#REF!</v>
      </c>
      <c r="NQ7" s="138" t="e">
        <f>#REF!</f>
        <v>#REF!</v>
      </c>
      <c r="NR7" s="138" t="e">
        <f>#REF!</f>
        <v>#REF!</v>
      </c>
      <c r="NS7" s="138" t="e">
        <f>#REF!</f>
        <v>#REF!</v>
      </c>
      <c r="NT7" s="138" t="e">
        <f>#REF!</f>
        <v>#REF!</v>
      </c>
      <c r="NU7" s="138" t="e">
        <f>#REF!</f>
        <v>#REF!</v>
      </c>
      <c r="NV7" s="138" t="e">
        <f>#REF!</f>
        <v>#REF!</v>
      </c>
      <c r="NW7" s="138" t="e">
        <f>#REF!</f>
        <v>#REF!</v>
      </c>
      <c r="NX7" s="138" t="e">
        <f>#REF!</f>
        <v>#REF!</v>
      </c>
      <c r="NY7" s="138" t="e">
        <f>#REF!</f>
        <v>#REF!</v>
      </c>
      <c r="NZ7" s="138" t="e">
        <f>#REF!</f>
        <v>#REF!</v>
      </c>
      <c r="OA7" s="138" t="e">
        <f>#REF!</f>
        <v>#REF!</v>
      </c>
      <c r="OB7" s="138" t="e">
        <f>#REF!</f>
        <v>#REF!</v>
      </c>
      <c r="OC7" s="138" t="e">
        <f>#REF!</f>
        <v>#REF!</v>
      </c>
      <c r="OD7" s="138" t="e">
        <f>#REF!</f>
        <v>#REF!</v>
      </c>
      <c r="OE7" s="138" t="e">
        <f>#REF!</f>
        <v>#REF!</v>
      </c>
      <c r="OF7" s="138" t="e">
        <f>#REF!</f>
        <v>#REF!</v>
      </c>
      <c r="OG7" s="138" t="e">
        <f>#REF!</f>
        <v>#REF!</v>
      </c>
      <c r="OH7" s="138" t="e">
        <f>#REF!</f>
        <v>#REF!</v>
      </c>
      <c r="OI7" s="138" t="e">
        <f>#REF!</f>
        <v>#REF!</v>
      </c>
      <c r="OJ7" s="138" t="e">
        <f>#REF!</f>
        <v>#REF!</v>
      </c>
      <c r="OK7" s="191" t="e">
        <f>#REF!</f>
        <v>#REF!</v>
      </c>
      <c r="ON7" s="39"/>
    </row>
    <row r="8" spans="2:404" ht="13.5" customHeight="1" x14ac:dyDescent="0.15">
      <c r="B8" s="200" t="s">
        <v>10</v>
      </c>
      <c r="C8" s="299" t="s">
        <v>228</v>
      </c>
      <c r="D8" s="201"/>
      <c r="E8" s="190" t="e">
        <f>#REF!</f>
        <v>#REF!</v>
      </c>
      <c r="F8" s="138" t="e">
        <f>#REF!</f>
        <v>#REF!</v>
      </c>
      <c r="G8" s="138" t="e">
        <f>#REF!</f>
        <v>#REF!</v>
      </c>
      <c r="H8" s="138" t="e">
        <f>#REF!</f>
        <v>#REF!</v>
      </c>
      <c r="I8" s="138" t="e">
        <f>#REF!</f>
        <v>#REF!</v>
      </c>
      <c r="J8" s="138" t="e">
        <f>#REF!</f>
        <v>#REF!</v>
      </c>
      <c r="K8" s="138" t="e">
        <f>#REF!</f>
        <v>#REF!</v>
      </c>
      <c r="L8" s="138" t="e">
        <f>#REF!</f>
        <v>#REF!</v>
      </c>
      <c r="M8" s="138" t="e">
        <f>#REF!</f>
        <v>#REF!</v>
      </c>
      <c r="N8" s="138" t="e">
        <f>#REF!</f>
        <v>#REF!</v>
      </c>
      <c r="O8" s="138" t="e">
        <f>#REF!</f>
        <v>#REF!</v>
      </c>
      <c r="P8" s="138" t="e">
        <f>#REF!</f>
        <v>#REF!</v>
      </c>
      <c r="Q8" s="138" t="e">
        <f>#REF!</f>
        <v>#REF!</v>
      </c>
      <c r="R8" s="138" t="e">
        <f>#REF!</f>
        <v>#REF!</v>
      </c>
      <c r="S8" s="138" t="e">
        <f>#REF!</f>
        <v>#REF!</v>
      </c>
      <c r="T8" s="138" t="e">
        <f>#REF!</f>
        <v>#REF!</v>
      </c>
      <c r="U8" s="138" t="e">
        <f>#REF!</f>
        <v>#REF!</v>
      </c>
      <c r="V8" s="138" t="e">
        <f>#REF!</f>
        <v>#REF!</v>
      </c>
      <c r="W8" s="138" t="e">
        <f>#REF!</f>
        <v>#REF!</v>
      </c>
      <c r="X8" s="138" t="e">
        <f>#REF!</f>
        <v>#REF!</v>
      </c>
      <c r="Y8" s="138" t="e">
        <f>#REF!</f>
        <v>#REF!</v>
      </c>
      <c r="Z8" s="138" t="e">
        <f>#REF!</f>
        <v>#REF!</v>
      </c>
      <c r="AA8" s="138" t="e">
        <f>#REF!</f>
        <v>#REF!</v>
      </c>
      <c r="AB8" s="138" t="e">
        <f>#REF!</f>
        <v>#REF!</v>
      </c>
      <c r="AC8" s="138" t="e">
        <f>#REF!</f>
        <v>#REF!</v>
      </c>
      <c r="AD8" s="138" t="e">
        <f>#REF!</f>
        <v>#REF!</v>
      </c>
      <c r="AE8" s="138" t="e">
        <f>#REF!</f>
        <v>#REF!</v>
      </c>
      <c r="AF8" s="138" t="e">
        <f>#REF!</f>
        <v>#REF!</v>
      </c>
      <c r="AG8" s="138" t="e">
        <f>#REF!</f>
        <v>#REF!</v>
      </c>
      <c r="AH8" s="138" t="e">
        <f>#REF!</f>
        <v>#REF!</v>
      </c>
      <c r="AI8" s="191" t="e">
        <f>#REF!</f>
        <v>#REF!</v>
      </c>
      <c r="AJ8" s="190" t="e">
        <f>#REF!</f>
        <v>#REF!</v>
      </c>
      <c r="AK8" s="138" t="e">
        <f>#REF!</f>
        <v>#REF!</v>
      </c>
      <c r="AL8" s="138" t="e">
        <f>#REF!</f>
        <v>#REF!</v>
      </c>
      <c r="AM8" s="138" t="e">
        <f>#REF!</f>
        <v>#REF!</v>
      </c>
      <c r="AN8" s="138" t="e">
        <f>#REF!</f>
        <v>#REF!</v>
      </c>
      <c r="AO8" s="138" t="e">
        <f>#REF!</f>
        <v>#REF!</v>
      </c>
      <c r="AP8" s="138" t="e">
        <f>#REF!</f>
        <v>#REF!</v>
      </c>
      <c r="AQ8" s="138" t="e">
        <f>#REF!</f>
        <v>#REF!</v>
      </c>
      <c r="AR8" s="138" t="e">
        <f>#REF!</f>
        <v>#REF!</v>
      </c>
      <c r="AS8" s="138" t="e">
        <f>#REF!</f>
        <v>#REF!</v>
      </c>
      <c r="AT8" s="138" t="e">
        <f>#REF!</f>
        <v>#REF!</v>
      </c>
      <c r="AU8" s="138" t="e">
        <f>#REF!</f>
        <v>#REF!</v>
      </c>
      <c r="AV8" s="138" t="e">
        <f>#REF!</f>
        <v>#REF!</v>
      </c>
      <c r="AW8" s="138" t="e">
        <f>#REF!</f>
        <v>#REF!</v>
      </c>
      <c r="AX8" s="138" t="e">
        <f>#REF!</f>
        <v>#REF!</v>
      </c>
      <c r="AY8" s="138" t="e">
        <f>#REF!</f>
        <v>#REF!</v>
      </c>
      <c r="AZ8" s="138" t="e">
        <f>#REF!</f>
        <v>#REF!</v>
      </c>
      <c r="BA8" s="138" t="e">
        <f>#REF!</f>
        <v>#REF!</v>
      </c>
      <c r="BB8" s="138" t="e">
        <f>#REF!</f>
        <v>#REF!</v>
      </c>
      <c r="BC8" s="138" t="e">
        <f>#REF!</f>
        <v>#REF!</v>
      </c>
      <c r="BD8" s="138" t="e">
        <f>#REF!</f>
        <v>#REF!</v>
      </c>
      <c r="BE8" s="138" t="e">
        <f>#REF!</f>
        <v>#REF!</v>
      </c>
      <c r="BF8" s="138" t="e">
        <f>#REF!</f>
        <v>#REF!</v>
      </c>
      <c r="BG8" s="138" t="e">
        <f>#REF!</f>
        <v>#REF!</v>
      </c>
      <c r="BH8" s="138" t="e">
        <f>#REF!</f>
        <v>#REF!</v>
      </c>
      <c r="BI8" s="138" t="e">
        <f>#REF!</f>
        <v>#REF!</v>
      </c>
      <c r="BJ8" s="138" t="e">
        <f>#REF!</f>
        <v>#REF!</v>
      </c>
      <c r="BK8" s="138" t="e">
        <f>#REF!</f>
        <v>#REF!</v>
      </c>
      <c r="BL8" s="138" t="e">
        <f>#REF!</f>
        <v>#REF!</v>
      </c>
      <c r="BM8" s="191" t="e">
        <f>#REF!</f>
        <v>#REF!</v>
      </c>
      <c r="BN8" s="190" t="e">
        <f>#REF!</f>
        <v>#REF!</v>
      </c>
      <c r="BO8" s="138" t="e">
        <f>#REF!</f>
        <v>#REF!</v>
      </c>
      <c r="BP8" s="138" t="e">
        <f>#REF!</f>
        <v>#REF!</v>
      </c>
      <c r="BQ8" s="138" t="e">
        <f>#REF!</f>
        <v>#REF!</v>
      </c>
      <c r="BR8" s="138" t="e">
        <f>#REF!</f>
        <v>#REF!</v>
      </c>
      <c r="BS8" s="138" t="e">
        <f>#REF!</f>
        <v>#REF!</v>
      </c>
      <c r="BT8" s="138" t="e">
        <f>#REF!</f>
        <v>#REF!</v>
      </c>
      <c r="BU8" s="138" t="e">
        <f>#REF!</f>
        <v>#REF!</v>
      </c>
      <c r="BV8" s="138" t="e">
        <f>#REF!</f>
        <v>#REF!</v>
      </c>
      <c r="BW8" s="138" t="e">
        <f>#REF!</f>
        <v>#REF!</v>
      </c>
      <c r="BX8" s="138" t="e">
        <f>#REF!</f>
        <v>#REF!</v>
      </c>
      <c r="BY8" s="138" t="e">
        <f>#REF!</f>
        <v>#REF!</v>
      </c>
      <c r="BZ8" s="138" t="e">
        <f>#REF!</f>
        <v>#REF!</v>
      </c>
      <c r="CA8" s="138" t="e">
        <f>#REF!</f>
        <v>#REF!</v>
      </c>
      <c r="CB8" s="138" t="e">
        <f>#REF!</f>
        <v>#REF!</v>
      </c>
      <c r="CC8" s="138" t="e">
        <f>#REF!</f>
        <v>#REF!</v>
      </c>
      <c r="CD8" s="138" t="e">
        <f>#REF!</f>
        <v>#REF!</v>
      </c>
      <c r="CE8" s="138" t="e">
        <f>#REF!</f>
        <v>#REF!</v>
      </c>
      <c r="CF8" s="138" t="e">
        <f>#REF!</f>
        <v>#REF!</v>
      </c>
      <c r="CG8" s="138" t="e">
        <f>#REF!</f>
        <v>#REF!</v>
      </c>
      <c r="CH8" s="138" t="e">
        <f>#REF!</f>
        <v>#REF!</v>
      </c>
      <c r="CI8" s="138" t="e">
        <f>#REF!</f>
        <v>#REF!</v>
      </c>
      <c r="CJ8" s="138" t="e">
        <f>#REF!</f>
        <v>#REF!</v>
      </c>
      <c r="CK8" s="138" t="e">
        <f>#REF!</f>
        <v>#REF!</v>
      </c>
      <c r="CL8" s="138" t="e">
        <f>#REF!</f>
        <v>#REF!</v>
      </c>
      <c r="CM8" s="138" t="e">
        <f>#REF!</f>
        <v>#REF!</v>
      </c>
      <c r="CN8" s="138" t="e">
        <f>#REF!</f>
        <v>#REF!</v>
      </c>
      <c r="CO8" s="138" t="e">
        <f>#REF!</f>
        <v>#REF!</v>
      </c>
      <c r="CP8" s="138" t="e">
        <f>#REF!</f>
        <v>#REF!</v>
      </c>
      <c r="CQ8" s="138" t="e">
        <f>#REF!</f>
        <v>#REF!</v>
      </c>
      <c r="CR8" s="191" t="e">
        <f>#REF!</f>
        <v>#REF!</v>
      </c>
      <c r="CS8" s="190" t="e">
        <f>#REF!</f>
        <v>#REF!</v>
      </c>
      <c r="CT8" s="138" t="e">
        <f>#REF!</f>
        <v>#REF!</v>
      </c>
      <c r="CU8" s="138" t="e">
        <f>#REF!</f>
        <v>#REF!</v>
      </c>
      <c r="CV8" s="138" t="e">
        <f>#REF!</f>
        <v>#REF!</v>
      </c>
      <c r="CW8" s="138" t="e">
        <f>#REF!</f>
        <v>#REF!</v>
      </c>
      <c r="CX8" s="138" t="e">
        <f>#REF!</f>
        <v>#REF!</v>
      </c>
      <c r="CY8" s="138" t="e">
        <f>#REF!</f>
        <v>#REF!</v>
      </c>
      <c r="CZ8" s="138" t="e">
        <f>#REF!</f>
        <v>#REF!</v>
      </c>
      <c r="DA8" s="138" t="e">
        <f>#REF!</f>
        <v>#REF!</v>
      </c>
      <c r="DB8" s="138" t="e">
        <f>#REF!</f>
        <v>#REF!</v>
      </c>
      <c r="DC8" s="138" t="e">
        <f>#REF!</f>
        <v>#REF!</v>
      </c>
      <c r="DD8" s="138" t="e">
        <f>#REF!</f>
        <v>#REF!</v>
      </c>
      <c r="DE8" s="138" t="e">
        <f>#REF!</f>
        <v>#REF!</v>
      </c>
      <c r="DF8" s="138" t="e">
        <f>#REF!</f>
        <v>#REF!</v>
      </c>
      <c r="DG8" s="138" t="e">
        <f>#REF!</f>
        <v>#REF!</v>
      </c>
      <c r="DH8" s="138" t="e">
        <f>#REF!</f>
        <v>#REF!</v>
      </c>
      <c r="DI8" s="138" t="e">
        <f>#REF!</f>
        <v>#REF!</v>
      </c>
      <c r="DJ8" s="138" t="e">
        <f>#REF!</f>
        <v>#REF!</v>
      </c>
      <c r="DK8" s="138" t="e">
        <f>#REF!</f>
        <v>#REF!</v>
      </c>
      <c r="DL8" s="138" t="e">
        <f>#REF!</f>
        <v>#REF!</v>
      </c>
      <c r="DM8" s="138" t="e">
        <f>#REF!</f>
        <v>#REF!</v>
      </c>
      <c r="DN8" s="138" t="e">
        <f>#REF!</f>
        <v>#REF!</v>
      </c>
      <c r="DO8" s="138" t="e">
        <f>#REF!</f>
        <v>#REF!</v>
      </c>
      <c r="DP8" s="138" t="e">
        <f>#REF!</f>
        <v>#REF!</v>
      </c>
      <c r="DQ8" s="138" t="e">
        <f>#REF!</f>
        <v>#REF!</v>
      </c>
      <c r="DR8" s="138" t="e">
        <f>#REF!</f>
        <v>#REF!</v>
      </c>
      <c r="DS8" s="138" t="e">
        <f>#REF!</f>
        <v>#REF!</v>
      </c>
      <c r="DT8" s="138" t="e">
        <f>#REF!</f>
        <v>#REF!</v>
      </c>
      <c r="DU8" s="138" t="e">
        <f>#REF!</f>
        <v>#REF!</v>
      </c>
      <c r="DV8" s="191" t="e">
        <f>#REF!</f>
        <v>#REF!</v>
      </c>
      <c r="DW8" s="190" t="e">
        <f>#REF!</f>
        <v>#REF!</v>
      </c>
      <c r="DX8" s="138" t="e">
        <f>#REF!</f>
        <v>#REF!</v>
      </c>
      <c r="DY8" s="138" t="e">
        <f>#REF!</f>
        <v>#REF!</v>
      </c>
      <c r="DZ8" s="138" t="e">
        <f>#REF!</f>
        <v>#REF!</v>
      </c>
      <c r="EA8" s="138" t="e">
        <f>#REF!</f>
        <v>#REF!</v>
      </c>
      <c r="EB8" s="138" t="e">
        <f>#REF!</f>
        <v>#REF!</v>
      </c>
      <c r="EC8" s="138" t="e">
        <f>#REF!</f>
        <v>#REF!</v>
      </c>
      <c r="ED8" s="138" t="e">
        <f>#REF!</f>
        <v>#REF!</v>
      </c>
      <c r="EE8" s="138" t="e">
        <f>#REF!</f>
        <v>#REF!</v>
      </c>
      <c r="EF8" s="138" t="e">
        <f>#REF!</f>
        <v>#REF!</v>
      </c>
      <c r="EG8" s="138" t="e">
        <f>#REF!</f>
        <v>#REF!</v>
      </c>
      <c r="EH8" s="138" t="e">
        <f>#REF!</f>
        <v>#REF!</v>
      </c>
      <c r="EI8" s="138" t="e">
        <f>#REF!</f>
        <v>#REF!</v>
      </c>
      <c r="EJ8" s="138" t="e">
        <f>#REF!</f>
        <v>#REF!</v>
      </c>
      <c r="EK8" s="138" t="e">
        <f>#REF!</f>
        <v>#REF!</v>
      </c>
      <c r="EL8" s="138" t="e">
        <f>#REF!</f>
        <v>#REF!</v>
      </c>
      <c r="EM8" s="138" t="e">
        <f>#REF!</f>
        <v>#REF!</v>
      </c>
      <c r="EN8" s="138" t="e">
        <f>#REF!</f>
        <v>#REF!</v>
      </c>
      <c r="EO8" s="138" t="e">
        <f>#REF!</f>
        <v>#REF!</v>
      </c>
      <c r="EP8" s="138" t="e">
        <f>#REF!</f>
        <v>#REF!</v>
      </c>
      <c r="EQ8" s="138" t="e">
        <f>#REF!</f>
        <v>#REF!</v>
      </c>
      <c r="ER8" s="138" t="e">
        <f>#REF!</f>
        <v>#REF!</v>
      </c>
      <c r="ES8" s="138" t="e">
        <f>#REF!</f>
        <v>#REF!</v>
      </c>
      <c r="ET8" s="138" t="e">
        <f>#REF!</f>
        <v>#REF!</v>
      </c>
      <c r="EU8" s="138" t="e">
        <f>#REF!</f>
        <v>#REF!</v>
      </c>
      <c r="EV8" s="138" t="e">
        <f>#REF!</f>
        <v>#REF!</v>
      </c>
      <c r="EW8" s="138" t="e">
        <f>#REF!</f>
        <v>#REF!</v>
      </c>
      <c r="EX8" s="138" t="e">
        <f>#REF!</f>
        <v>#REF!</v>
      </c>
      <c r="EY8" s="138" t="e">
        <f>#REF!</f>
        <v>#REF!</v>
      </c>
      <c r="EZ8" s="138" t="e">
        <f>#REF!</f>
        <v>#REF!</v>
      </c>
      <c r="FA8" s="191" t="e">
        <f>#REF!</f>
        <v>#REF!</v>
      </c>
      <c r="FB8" s="190" t="e">
        <f>#REF!</f>
        <v>#REF!</v>
      </c>
      <c r="FC8" s="138" t="e">
        <f>#REF!</f>
        <v>#REF!</v>
      </c>
      <c r="FD8" s="138" t="e">
        <f>#REF!</f>
        <v>#REF!</v>
      </c>
      <c r="FE8" s="138" t="e">
        <f>#REF!</f>
        <v>#REF!</v>
      </c>
      <c r="FF8" s="138" t="e">
        <f>#REF!</f>
        <v>#REF!</v>
      </c>
      <c r="FG8" s="138" t="e">
        <f>#REF!</f>
        <v>#REF!</v>
      </c>
      <c r="FH8" s="138" t="e">
        <f>#REF!</f>
        <v>#REF!</v>
      </c>
      <c r="FI8" s="138" t="e">
        <f>#REF!</f>
        <v>#REF!</v>
      </c>
      <c r="FJ8" s="138" t="e">
        <f>#REF!</f>
        <v>#REF!</v>
      </c>
      <c r="FK8" s="138" t="e">
        <f>#REF!</f>
        <v>#REF!</v>
      </c>
      <c r="FL8" s="138" t="e">
        <f>#REF!</f>
        <v>#REF!</v>
      </c>
      <c r="FM8" s="210" t="e">
        <f>#REF!</f>
        <v>#REF!</v>
      </c>
      <c r="FN8" s="211" t="e">
        <f>IF(#REF!=0,"休",#REF!)</f>
        <v>#REF!</v>
      </c>
      <c r="FO8" s="138" t="e">
        <f>IF(#REF!=0,"休",#REF!)</f>
        <v>#REF!</v>
      </c>
      <c r="FP8" s="212" t="e">
        <f>IF(#REF!=0,"休",#REF!)</f>
        <v>#REF!</v>
      </c>
      <c r="FQ8" s="137" t="e">
        <f>#REF!</f>
        <v>#REF!</v>
      </c>
      <c r="FR8" s="138" t="e">
        <f>#REF!</f>
        <v>#REF!</v>
      </c>
      <c r="FS8" s="138" t="e">
        <f>#REF!</f>
        <v>#REF!</v>
      </c>
      <c r="FT8" s="138" t="e">
        <f>#REF!</f>
        <v>#REF!</v>
      </c>
      <c r="FU8" s="138" t="e">
        <f>#REF!</f>
        <v>#REF!</v>
      </c>
      <c r="FV8" s="138" t="e">
        <f>#REF!</f>
        <v>#REF!</v>
      </c>
      <c r="FW8" s="138" t="e">
        <f>#REF!</f>
        <v>#REF!</v>
      </c>
      <c r="FX8" s="138" t="e">
        <f>#REF!</f>
        <v>#REF!</v>
      </c>
      <c r="FY8" s="138" t="e">
        <f>#REF!</f>
        <v>#REF!</v>
      </c>
      <c r="FZ8" s="138" t="e">
        <f>#REF!</f>
        <v>#REF!</v>
      </c>
      <c r="GA8" s="138" t="e">
        <f>#REF!</f>
        <v>#REF!</v>
      </c>
      <c r="GB8" s="138" t="e">
        <f>#REF!</f>
        <v>#REF!</v>
      </c>
      <c r="GC8" s="138" t="e">
        <f>#REF!</f>
        <v>#REF!</v>
      </c>
      <c r="GD8" s="138" t="e">
        <f>#REF!</f>
        <v>#REF!</v>
      </c>
      <c r="GE8" s="138" t="e">
        <f>#REF!</f>
        <v>#REF!</v>
      </c>
      <c r="GF8" s="191" t="e">
        <f>#REF!</f>
        <v>#REF!</v>
      </c>
      <c r="GG8" s="190" t="e">
        <f>#REF!</f>
        <v>#REF!</v>
      </c>
      <c r="GH8" s="138" t="e">
        <f>#REF!</f>
        <v>#REF!</v>
      </c>
      <c r="GI8" s="138" t="e">
        <f>#REF!</f>
        <v>#REF!</v>
      </c>
      <c r="GJ8" s="138" t="e">
        <f>#REF!</f>
        <v>#REF!</v>
      </c>
      <c r="GK8" s="138" t="e">
        <f>#REF!</f>
        <v>#REF!</v>
      </c>
      <c r="GL8" s="138" t="e">
        <f>#REF!</f>
        <v>#REF!</v>
      </c>
      <c r="GM8" s="138" t="e">
        <f>#REF!</f>
        <v>#REF!</v>
      </c>
      <c r="GN8" s="138" t="e">
        <f>#REF!</f>
        <v>#REF!</v>
      </c>
      <c r="GO8" s="138" t="e">
        <f>#REF!</f>
        <v>#REF!</v>
      </c>
      <c r="GP8" s="138" t="e">
        <f>#REF!</f>
        <v>#REF!</v>
      </c>
      <c r="GQ8" s="138" t="e">
        <f>#REF!</f>
        <v>#REF!</v>
      </c>
      <c r="GR8" s="138" t="e">
        <f>#REF!</f>
        <v>#REF!</v>
      </c>
      <c r="GS8" s="138" t="e">
        <f>#REF!</f>
        <v>#REF!</v>
      </c>
      <c r="GT8" s="138" t="e">
        <f>#REF!</f>
        <v>#REF!</v>
      </c>
      <c r="GU8" s="138" t="e">
        <f>#REF!</f>
        <v>#REF!</v>
      </c>
      <c r="GV8" s="138" t="e">
        <f>#REF!</f>
        <v>#REF!</v>
      </c>
      <c r="GW8" s="138" t="e">
        <f>#REF!</f>
        <v>#REF!</v>
      </c>
      <c r="GX8" s="138" t="e">
        <f>#REF!</f>
        <v>#REF!</v>
      </c>
      <c r="GY8" s="138" t="e">
        <f>#REF!</f>
        <v>#REF!</v>
      </c>
      <c r="GZ8" s="138" t="e">
        <f>#REF!</f>
        <v>#REF!</v>
      </c>
      <c r="HA8" s="138" t="e">
        <f>#REF!</f>
        <v>#REF!</v>
      </c>
      <c r="HB8" s="138" t="e">
        <f>#REF!</f>
        <v>#REF!</v>
      </c>
      <c r="HC8" s="138" t="e">
        <f>#REF!</f>
        <v>#REF!</v>
      </c>
      <c r="HD8" s="138" t="e">
        <f>#REF!</f>
        <v>#REF!</v>
      </c>
      <c r="HE8" s="138" t="e">
        <f>#REF!</f>
        <v>#REF!</v>
      </c>
      <c r="HF8" s="138" t="e">
        <f>#REF!</f>
        <v>#REF!</v>
      </c>
      <c r="HG8" s="138" t="e">
        <f>#REF!</f>
        <v>#REF!</v>
      </c>
      <c r="HH8" s="138" t="e">
        <f>#REF!</f>
        <v>#REF!</v>
      </c>
      <c r="HI8" s="138" t="e">
        <f>#REF!</f>
        <v>#REF!</v>
      </c>
      <c r="HJ8" s="191" t="e">
        <f>#REF!</f>
        <v>#REF!</v>
      </c>
      <c r="HK8" s="190" t="e">
        <f>#REF!</f>
        <v>#REF!</v>
      </c>
      <c r="HL8" s="138" t="e">
        <f>#REF!</f>
        <v>#REF!</v>
      </c>
      <c r="HM8" s="138" t="e">
        <f>#REF!</f>
        <v>#REF!</v>
      </c>
      <c r="HN8" s="138" t="e">
        <f>#REF!</f>
        <v>#REF!</v>
      </c>
      <c r="HO8" s="138" t="e">
        <f>#REF!</f>
        <v>#REF!</v>
      </c>
      <c r="HP8" s="138" t="e">
        <f>#REF!</f>
        <v>#REF!</v>
      </c>
      <c r="HQ8" s="138" t="e">
        <f>#REF!</f>
        <v>#REF!</v>
      </c>
      <c r="HR8" s="138" t="e">
        <f>#REF!</f>
        <v>#REF!</v>
      </c>
      <c r="HS8" s="138" t="e">
        <f>#REF!</f>
        <v>#REF!</v>
      </c>
      <c r="HT8" s="138" t="e">
        <f>#REF!</f>
        <v>#REF!</v>
      </c>
      <c r="HU8" s="138" t="e">
        <f>#REF!</f>
        <v>#REF!</v>
      </c>
      <c r="HV8" s="138" t="e">
        <f>#REF!</f>
        <v>#REF!</v>
      </c>
      <c r="HW8" s="138" t="e">
        <f>#REF!</f>
        <v>#REF!</v>
      </c>
      <c r="HX8" s="138" t="e">
        <f>#REF!</f>
        <v>#REF!</v>
      </c>
      <c r="HY8" s="138" t="e">
        <f>#REF!</f>
        <v>#REF!</v>
      </c>
      <c r="HZ8" s="138" t="e">
        <f>#REF!</f>
        <v>#REF!</v>
      </c>
      <c r="IA8" s="138" t="e">
        <f>#REF!</f>
        <v>#REF!</v>
      </c>
      <c r="IB8" s="138" t="e">
        <f>#REF!</f>
        <v>#REF!</v>
      </c>
      <c r="IC8" s="138" t="e">
        <f>#REF!</f>
        <v>#REF!</v>
      </c>
      <c r="ID8" s="138" t="e">
        <f>#REF!</f>
        <v>#REF!</v>
      </c>
      <c r="IE8" s="138" t="e">
        <f>#REF!</f>
        <v>#REF!</v>
      </c>
      <c r="IF8" s="138" t="e">
        <f>#REF!</f>
        <v>#REF!</v>
      </c>
      <c r="IG8" s="138" t="e">
        <f>#REF!</f>
        <v>#REF!</v>
      </c>
      <c r="IH8" s="138" t="e">
        <f>#REF!</f>
        <v>#REF!</v>
      </c>
      <c r="II8" s="138" t="e">
        <f>#REF!</f>
        <v>#REF!</v>
      </c>
      <c r="IJ8" s="138" t="e">
        <f>#REF!</f>
        <v>#REF!</v>
      </c>
      <c r="IK8" s="138" t="e">
        <f>#REF!</f>
        <v>#REF!</v>
      </c>
      <c r="IL8" s="138" t="e">
        <f>#REF!</f>
        <v>#REF!</v>
      </c>
      <c r="IM8" s="138" t="e">
        <f>#REF!</f>
        <v>#REF!</v>
      </c>
      <c r="IN8" s="138" t="e">
        <f>#REF!</f>
        <v>#REF!</v>
      </c>
      <c r="IO8" s="191" t="e">
        <f>#REF!</f>
        <v>#REF!</v>
      </c>
      <c r="IP8" s="190" t="e">
        <f>#REF!</f>
        <v>#REF!</v>
      </c>
      <c r="IQ8" s="138" t="e">
        <f>#REF!</f>
        <v>#REF!</v>
      </c>
      <c r="IR8" s="138" t="e">
        <f>#REF!</f>
        <v>#REF!</v>
      </c>
      <c r="IS8" s="138" t="e">
        <f>#REF!</f>
        <v>#REF!</v>
      </c>
      <c r="IT8" s="138" t="e">
        <f>#REF!</f>
        <v>#REF!</v>
      </c>
      <c r="IU8" s="138" t="e">
        <f>#REF!</f>
        <v>#REF!</v>
      </c>
      <c r="IV8" s="138" t="e">
        <f>#REF!</f>
        <v>#REF!</v>
      </c>
      <c r="IW8" s="138" t="e">
        <f>#REF!</f>
        <v>#REF!</v>
      </c>
      <c r="IX8" s="138" t="e">
        <f>#REF!</f>
        <v>#REF!</v>
      </c>
      <c r="IY8" s="138" t="e">
        <f>#REF!</f>
        <v>#REF!</v>
      </c>
      <c r="IZ8" s="138" t="e">
        <f>#REF!</f>
        <v>#REF!</v>
      </c>
      <c r="JA8" s="138" t="e">
        <f>#REF!</f>
        <v>#REF!</v>
      </c>
      <c r="JB8" s="138" t="e">
        <f>#REF!</f>
        <v>#REF!</v>
      </c>
      <c r="JC8" s="138" t="e">
        <f>#REF!</f>
        <v>#REF!</v>
      </c>
      <c r="JD8" s="138" t="e">
        <f>#REF!</f>
        <v>#REF!</v>
      </c>
      <c r="JE8" s="138" t="e">
        <f>#REF!</f>
        <v>#REF!</v>
      </c>
      <c r="JF8" s="138" t="e">
        <f>#REF!</f>
        <v>#REF!</v>
      </c>
      <c r="JG8" s="138" t="e">
        <f>#REF!</f>
        <v>#REF!</v>
      </c>
      <c r="JH8" s="138" t="e">
        <f>#REF!</f>
        <v>#REF!</v>
      </c>
      <c r="JI8" s="138" t="e">
        <f>#REF!</f>
        <v>#REF!</v>
      </c>
      <c r="JJ8" s="138" t="e">
        <f>#REF!</f>
        <v>#REF!</v>
      </c>
      <c r="JK8" s="138" t="e">
        <f>#REF!</f>
        <v>#REF!</v>
      </c>
      <c r="JL8" s="138" t="e">
        <f>#REF!</f>
        <v>#REF!</v>
      </c>
      <c r="JM8" s="138" t="e">
        <f>#REF!</f>
        <v>#REF!</v>
      </c>
      <c r="JN8" s="138" t="e">
        <f>#REF!</f>
        <v>#REF!</v>
      </c>
      <c r="JO8" s="138" t="e">
        <f>#REF!</f>
        <v>#REF!</v>
      </c>
      <c r="JP8" s="138" t="e">
        <f>#REF!</f>
        <v>#REF!</v>
      </c>
      <c r="JQ8" s="138" t="e">
        <f>#REF!</f>
        <v>#REF!</v>
      </c>
      <c r="JR8" s="138" t="e">
        <f>#REF!</f>
        <v>#REF!</v>
      </c>
      <c r="JS8" s="191" t="e">
        <f>#REF!</f>
        <v>#REF!</v>
      </c>
      <c r="JT8" s="190" t="e">
        <f>#REF!</f>
        <v>#REF!</v>
      </c>
      <c r="JU8" s="138" t="e">
        <f>#REF!</f>
        <v>#REF!</v>
      </c>
      <c r="JV8" s="138" t="e">
        <f>#REF!</f>
        <v>#REF!</v>
      </c>
      <c r="JW8" s="138" t="e">
        <f>#REF!</f>
        <v>#REF!</v>
      </c>
      <c r="JX8" s="138" t="e">
        <f>#REF!</f>
        <v>#REF!</v>
      </c>
      <c r="JY8" s="138" t="e">
        <f>#REF!</f>
        <v>#REF!</v>
      </c>
      <c r="JZ8" s="138" t="e">
        <f>#REF!</f>
        <v>#REF!</v>
      </c>
      <c r="KA8" s="138" t="e">
        <f>#REF!</f>
        <v>#REF!</v>
      </c>
      <c r="KB8" s="138" t="e">
        <f>#REF!</f>
        <v>#REF!</v>
      </c>
      <c r="KC8" s="138" t="e">
        <f>#REF!</f>
        <v>#REF!</v>
      </c>
      <c r="KD8" s="138" t="e">
        <f>#REF!</f>
        <v>#REF!</v>
      </c>
      <c r="KE8" s="138" t="e">
        <f>#REF!</f>
        <v>#REF!</v>
      </c>
      <c r="KF8" s="138" t="e">
        <f>#REF!</f>
        <v>#REF!</v>
      </c>
      <c r="KG8" s="138" t="e">
        <f>#REF!</f>
        <v>#REF!</v>
      </c>
      <c r="KH8" s="138" t="e">
        <f>#REF!</f>
        <v>#REF!</v>
      </c>
      <c r="KI8" s="138" t="e">
        <f>#REF!</f>
        <v>#REF!</v>
      </c>
      <c r="KJ8" s="138" t="e">
        <f>#REF!</f>
        <v>#REF!</v>
      </c>
      <c r="KK8" s="138" t="e">
        <f>#REF!</f>
        <v>#REF!</v>
      </c>
      <c r="KL8" s="138" t="e">
        <f>#REF!</f>
        <v>#REF!</v>
      </c>
      <c r="KM8" s="138" t="e">
        <f>#REF!</f>
        <v>#REF!</v>
      </c>
      <c r="KN8" s="138" t="e">
        <f>#REF!</f>
        <v>#REF!</v>
      </c>
      <c r="KO8" s="138" t="e">
        <f>#REF!</f>
        <v>#REF!</v>
      </c>
      <c r="KP8" s="138" t="e">
        <f>#REF!</f>
        <v>#REF!</v>
      </c>
      <c r="KQ8" s="138" t="e">
        <f>#REF!</f>
        <v>#REF!</v>
      </c>
      <c r="KR8" s="138" t="e">
        <f>#REF!</f>
        <v>#REF!</v>
      </c>
      <c r="KS8" s="138" t="e">
        <f>#REF!</f>
        <v>#REF!</v>
      </c>
      <c r="KT8" s="138" t="e">
        <f>#REF!</f>
        <v>#REF!</v>
      </c>
      <c r="KU8" s="210" t="e">
        <f>#REF!</f>
        <v>#REF!</v>
      </c>
      <c r="KV8" s="211" t="e">
        <f>IF(#REF!=0,"休",#REF!)</f>
        <v>#REF!</v>
      </c>
      <c r="KW8" s="138" t="e">
        <f>IF(#REF!=0,"休",#REF!)</f>
        <v>#REF!</v>
      </c>
      <c r="KX8" s="191" t="e">
        <f>IF(#REF!=0,"休",#REF!)</f>
        <v>#REF!</v>
      </c>
      <c r="KY8" s="190" t="e">
        <f>IF(#REF!=0,"休",#REF!)</f>
        <v>#REF!</v>
      </c>
      <c r="KZ8" s="138" t="e">
        <f>IF(#REF!=0,"休",#REF!)</f>
        <v>#REF!</v>
      </c>
      <c r="LA8" s="212" t="e">
        <f>IF(#REF!=0,"休",#REF!)</f>
        <v>#REF!</v>
      </c>
      <c r="LB8" s="137" t="e">
        <f>#REF!</f>
        <v>#REF!</v>
      </c>
      <c r="LC8" s="138" t="e">
        <f>#REF!</f>
        <v>#REF!</v>
      </c>
      <c r="LD8" s="138" t="e">
        <f>#REF!</f>
        <v>#REF!</v>
      </c>
      <c r="LE8" s="138" t="e">
        <f>#REF!</f>
        <v>#REF!</v>
      </c>
      <c r="LF8" s="138" t="e">
        <f>#REF!</f>
        <v>#REF!</v>
      </c>
      <c r="LG8" s="138" t="e">
        <f>#REF!</f>
        <v>#REF!</v>
      </c>
      <c r="LH8" s="138" t="e">
        <f>#REF!</f>
        <v>#REF!</v>
      </c>
      <c r="LI8" s="138" t="e">
        <f>#REF!</f>
        <v>#REF!</v>
      </c>
      <c r="LJ8" s="138" t="e">
        <f>#REF!</f>
        <v>#REF!</v>
      </c>
      <c r="LK8" s="138" t="e">
        <f>#REF!</f>
        <v>#REF!</v>
      </c>
      <c r="LL8" s="138" t="e">
        <f>#REF!</f>
        <v>#REF!</v>
      </c>
      <c r="LM8" s="138" t="e">
        <f>#REF!</f>
        <v>#REF!</v>
      </c>
      <c r="LN8" s="138" t="e">
        <f>#REF!</f>
        <v>#REF!</v>
      </c>
      <c r="LO8" s="138" t="e">
        <f>#REF!</f>
        <v>#REF!</v>
      </c>
      <c r="LP8" s="138" t="e">
        <f>#REF!</f>
        <v>#REF!</v>
      </c>
      <c r="LQ8" s="138" t="e">
        <f>#REF!</f>
        <v>#REF!</v>
      </c>
      <c r="LR8" s="138" t="e">
        <f>#REF!</f>
        <v>#REF!</v>
      </c>
      <c r="LS8" s="138" t="e">
        <f>#REF!</f>
        <v>#REF!</v>
      </c>
      <c r="LT8" s="138" t="e">
        <f>#REF!</f>
        <v>#REF!</v>
      </c>
      <c r="LU8" s="138" t="e">
        <f>#REF!</f>
        <v>#REF!</v>
      </c>
      <c r="LV8" s="138" t="e">
        <f>#REF!</f>
        <v>#REF!</v>
      </c>
      <c r="LW8" s="138" t="e">
        <f>#REF!</f>
        <v>#REF!</v>
      </c>
      <c r="LX8" s="138" t="e">
        <f>#REF!</f>
        <v>#REF!</v>
      </c>
      <c r="LY8" s="138" t="e">
        <f>#REF!</f>
        <v>#REF!</v>
      </c>
      <c r="LZ8" s="138" t="e">
        <f>#REF!</f>
        <v>#REF!</v>
      </c>
      <c r="MA8" s="138" t="e">
        <f>#REF!</f>
        <v>#REF!</v>
      </c>
      <c r="MB8" s="138" t="e">
        <f>#REF!</f>
        <v>#REF!</v>
      </c>
      <c r="MC8" s="191" t="e">
        <f>#REF!</f>
        <v>#REF!</v>
      </c>
      <c r="MD8" s="190" t="e">
        <f>#REF!</f>
        <v>#REF!</v>
      </c>
      <c r="ME8" s="138" t="e">
        <f>#REF!</f>
        <v>#REF!</v>
      </c>
      <c r="MF8" s="138" t="e">
        <f>#REF!</f>
        <v>#REF!</v>
      </c>
      <c r="MG8" s="138" t="e">
        <f>#REF!</f>
        <v>#REF!</v>
      </c>
      <c r="MH8" s="138" t="e">
        <f>#REF!</f>
        <v>#REF!</v>
      </c>
      <c r="MI8" s="138" t="e">
        <f>#REF!</f>
        <v>#REF!</v>
      </c>
      <c r="MJ8" s="138" t="e">
        <f>#REF!</f>
        <v>#REF!</v>
      </c>
      <c r="MK8" s="138" t="e">
        <f>#REF!</f>
        <v>#REF!</v>
      </c>
      <c r="ML8" s="138" t="e">
        <f>#REF!</f>
        <v>#REF!</v>
      </c>
      <c r="MM8" s="138" t="e">
        <f>#REF!</f>
        <v>#REF!</v>
      </c>
      <c r="MN8" s="138" t="e">
        <f>#REF!</f>
        <v>#REF!</v>
      </c>
      <c r="MO8" s="138" t="e">
        <f>#REF!</f>
        <v>#REF!</v>
      </c>
      <c r="MP8" s="138" t="e">
        <f>#REF!</f>
        <v>#REF!</v>
      </c>
      <c r="MQ8" s="138" t="e">
        <f>#REF!</f>
        <v>#REF!</v>
      </c>
      <c r="MR8" s="138" t="e">
        <f>#REF!</f>
        <v>#REF!</v>
      </c>
      <c r="MS8" s="138" t="e">
        <f>#REF!</f>
        <v>#REF!</v>
      </c>
      <c r="MT8" s="138" t="e">
        <f>#REF!</f>
        <v>#REF!</v>
      </c>
      <c r="MU8" s="138" t="e">
        <f>#REF!</f>
        <v>#REF!</v>
      </c>
      <c r="MV8" s="138" t="e">
        <f>#REF!</f>
        <v>#REF!</v>
      </c>
      <c r="MW8" s="138" t="e">
        <f>#REF!</f>
        <v>#REF!</v>
      </c>
      <c r="MX8" s="138" t="e">
        <f>#REF!</f>
        <v>#REF!</v>
      </c>
      <c r="MY8" s="138" t="e">
        <f>#REF!</f>
        <v>#REF!</v>
      </c>
      <c r="MZ8" s="138" t="e">
        <f>#REF!</f>
        <v>#REF!</v>
      </c>
      <c r="NA8" s="138" t="e">
        <f>#REF!</f>
        <v>#REF!</v>
      </c>
      <c r="NB8" s="138" t="e">
        <f>#REF!</f>
        <v>#REF!</v>
      </c>
      <c r="NC8" s="138" t="e">
        <f>#REF!</f>
        <v>#REF!</v>
      </c>
      <c r="ND8" s="138" t="e">
        <f>#REF!</f>
        <v>#REF!</v>
      </c>
      <c r="NE8" s="138" t="e">
        <f>#REF!</f>
        <v>#REF!</v>
      </c>
      <c r="NF8" s="191" t="e">
        <f>#REF!</f>
        <v>#REF!</v>
      </c>
      <c r="NG8" s="190" t="e">
        <f>#REF!</f>
        <v>#REF!</v>
      </c>
      <c r="NH8" s="138" t="e">
        <f>#REF!</f>
        <v>#REF!</v>
      </c>
      <c r="NI8" s="138" t="e">
        <f>#REF!</f>
        <v>#REF!</v>
      </c>
      <c r="NJ8" s="138" t="e">
        <f>#REF!</f>
        <v>#REF!</v>
      </c>
      <c r="NK8" s="138" t="e">
        <f>#REF!</f>
        <v>#REF!</v>
      </c>
      <c r="NL8" s="138" t="e">
        <f>#REF!</f>
        <v>#REF!</v>
      </c>
      <c r="NM8" s="138" t="e">
        <f>#REF!</f>
        <v>#REF!</v>
      </c>
      <c r="NN8" s="138" t="e">
        <f>#REF!</f>
        <v>#REF!</v>
      </c>
      <c r="NO8" s="138" t="e">
        <f>#REF!</f>
        <v>#REF!</v>
      </c>
      <c r="NP8" s="138" t="e">
        <f>#REF!</f>
        <v>#REF!</v>
      </c>
      <c r="NQ8" s="138" t="e">
        <f>#REF!</f>
        <v>#REF!</v>
      </c>
      <c r="NR8" s="138" t="e">
        <f>#REF!</f>
        <v>#REF!</v>
      </c>
      <c r="NS8" s="138" t="e">
        <f>#REF!</f>
        <v>#REF!</v>
      </c>
      <c r="NT8" s="138" t="e">
        <f>#REF!</f>
        <v>#REF!</v>
      </c>
      <c r="NU8" s="138" t="e">
        <f>#REF!</f>
        <v>#REF!</v>
      </c>
      <c r="NV8" s="138" t="e">
        <f>#REF!</f>
        <v>#REF!</v>
      </c>
      <c r="NW8" s="138" t="e">
        <f>#REF!</f>
        <v>#REF!</v>
      </c>
      <c r="NX8" s="138" t="e">
        <f>#REF!</f>
        <v>#REF!</v>
      </c>
      <c r="NY8" s="138" t="e">
        <f>#REF!</f>
        <v>#REF!</v>
      </c>
      <c r="NZ8" s="138" t="e">
        <f>#REF!</f>
        <v>#REF!</v>
      </c>
      <c r="OA8" s="138" t="e">
        <f>#REF!</f>
        <v>#REF!</v>
      </c>
      <c r="OB8" s="138" t="e">
        <f>#REF!</f>
        <v>#REF!</v>
      </c>
      <c r="OC8" s="138" t="e">
        <f>#REF!</f>
        <v>#REF!</v>
      </c>
      <c r="OD8" s="138" t="e">
        <f>#REF!</f>
        <v>#REF!</v>
      </c>
      <c r="OE8" s="138" t="e">
        <f>#REF!</f>
        <v>#REF!</v>
      </c>
      <c r="OF8" s="138" t="e">
        <f>#REF!</f>
        <v>#REF!</v>
      </c>
      <c r="OG8" s="138" t="e">
        <f>#REF!</f>
        <v>#REF!</v>
      </c>
      <c r="OH8" s="138" t="e">
        <f>#REF!</f>
        <v>#REF!</v>
      </c>
      <c r="OI8" s="138" t="e">
        <f>#REF!</f>
        <v>#REF!</v>
      </c>
      <c r="OJ8" s="138" t="e">
        <f>#REF!</f>
        <v>#REF!</v>
      </c>
      <c r="OK8" s="191" t="e">
        <f>#REF!</f>
        <v>#REF!</v>
      </c>
      <c r="ON8" s="39"/>
    </row>
    <row r="9" spans="2:404" ht="13.5" customHeight="1" x14ac:dyDescent="0.15">
      <c r="B9" s="200" t="s">
        <v>10</v>
      </c>
      <c r="C9" s="300" t="s">
        <v>107</v>
      </c>
      <c r="D9" s="201"/>
      <c r="E9" s="190" t="e">
        <f>#REF!</f>
        <v>#REF!</v>
      </c>
      <c r="F9" s="138" t="e">
        <f>#REF!</f>
        <v>#REF!</v>
      </c>
      <c r="G9" s="138" t="e">
        <f>#REF!</f>
        <v>#REF!</v>
      </c>
      <c r="H9" s="138" t="e">
        <f>#REF!</f>
        <v>#REF!</v>
      </c>
      <c r="I9" s="138" t="e">
        <f>#REF!</f>
        <v>#REF!</v>
      </c>
      <c r="J9" s="138" t="e">
        <f>#REF!</f>
        <v>#REF!</v>
      </c>
      <c r="K9" s="138" t="e">
        <f>#REF!</f>
        <v>#REF!</v>
      </c>
      <c r="L9" s="138" t="e">
        <f>#REF!</f>
        <v>#REF!</v>
      </c>
      <c r="M9" s="138" t="e">
        <f>#REF!</f>
        <v>#REF!</v>
      </c>
      <c r="N9" s="138" t="e">
        <f>#REF!</f>
        <v>#REF!</v>
      </c>
      <c r="O9" s="138" t="e">
        <f>#REF!</f>
        <v>#REF!</v>
      </c>
      <c r="P9" s="138" t="e">
        <f>#REF!</f>
        <v>#REF!</v>
      </c>
      <c r="Q9" s="138" t="e">
        <f>#REF!</f>
        <v>#REF!</v>
      </c>
      <c r="R9" s="138" t="e">
        <f>#REF!</f>
        <v>#REF!</v>
      </c>
      <c r="S9" s="138" t="e">
        <f>#REF!</f>
        <v>#REF!</v>
      </c>
      <c r="T9" s="138" t="e">
        <f>#REF!</f>
        <v>#REF!</v>
      </c>
      <c r="U9" s="138" t="e">
        <f>#REF!</f>
        <v>#REF!</v>
      </c>
      <c r="V9" s="138" t="e">
        <f>#REF!</f>
        <v>#REF!</v>
      </c>
      <c r="W9" s="138" t="e">
        <f>#REF!</f>
        <v>#REF!</v>
      </c>
      <c r="X9" s="138" t="e">
        <f>#REF!</f>
        <v>#REF!</v>
      </c>
      <c r="Y9" s="138" t="e">
        <f>#REF!</f>
        <v>#REF!</v>
      </c>
      <c r="Z9" s="138" t="e">
        <f>#REF!</f>
        <v>#REF!</v>
      </c>
      <c r="AA9" s="138" t="e">
        <f>#REF!</f>
        <v>#REF!</v>
      </c>
      <c r="AB9" s="138" t="e">
        <f>#REF!</f>
        <v>#REF!</v>
      </c>
      <c r="AC9" s="138" t="e">
        <f>#REF!</f>
        <v>#REF!</v>
      </c>
      <c r="AD9" s="138" t="e">
        <f>#REF!</f>
        <v>#REF!</v>
      </c>
      <c r="AE9" s="138" t="e">
        <f>#REF!</f>
        <v>#REF!</v>
      </c>
      <c r="AF9" s="138" t="e">
        <f>#REF!</f>
        <v>#REF!</v>
      </c>
      <c r="AG9" s="138" t="e">
        <f>#REF!</f>
        <v>#REF!</v>
      </c>
      <c r="AH9" s="138" t="e">
        <f>#REF!</f>
        <v>#REF!</v>
      </c>
      <c r="AI9" s="191" t="e">
        <f>#REF!</f>
        <v>#REF!</v>
      </c>
      <c r="AJ9" s="190" t="e">
        <f>#REF!</f>
        <v>#REF!</v>
      </c>
      <c r="AK9" s="138" t="e">
        <f>#REF!</f>
        <v>#REF!</v>
      </c>
      <c r="AL9" s="138" t="e">
        <f>#REF!</f>
        <v>#REF!</v>
      </c>
      <c r="AM9" s="138" t="e">
        <f>#REF!</f>
        <v>#REF!</v>
      </c>
      <c r="AN9" s="138" t="e">
        <f>#REF!</f>
        <v>#REF!</v>
      </c>
      <c r="AO9" s="138" t="e">
        <f>#REF!</f>
        <v>#REF!</v>
      </c>
      <c r="AP9" s="138" t="e">
        <f>#REF!</f>
        <v>#REF!</v>
      </c>
      <c r="AQ9" s="138" t="e">
        <f>#REF!</f>
        <v>#REF!</v>
      </c>
      <c r="AR9" s="138" t="e">
        <f>#REF!</f>
        <v>#REF!</v>
      </c>
      <c r="AS9" s="138" t="e">
        <f>#REF!</f>
        <v>#REF!</v>
      </c>
      <c r="AT9" s="138" t="e">
        <f>#REF!</f>
        <v>#REF!</v>
      </c>
      <c r="AU9" s="138" t="e">
        <f>#REF!</f>
        <v>#REF!</v>
      </c>
      <c r="AV9" s="138" t="e">
        <f>#REF!</f>
        <v>#REF!</v>
      </c>
      <c r="AW9" s="138" t="e">
        <f>#REF!</f>
        <v>#REF!</v>
      </c>
      <c r="AX9" s="138" t="e">
        <f>#REF!</f>
        <v>#REF!</v>
      </c>
      <c r="AY9" s="138" t="e">
        <f>#REF!</f>
        <v>#REF!</v>
      </c>
      <c r="AZ9" s="138" t="e">
        <f>#REF!</f>
        <v>#REF!</v>
      </c>
      <c r="BA9" s="138" t="e">
        <f>#REF!</f>
        <v>#REF!</v>
      </c>
      <c r="BB9" s="138" t="e">
        <f>#REF!</f>
        <v>#REF!</v>
      </c>
      <c r="BC9" s="138" t="e">
        <f>#REF!</f>
        <v>#REF!</v>
      </c>
      <c r="BD9" s="138" t="e">
        <f>#REF!</f>
        <v>#REF!</v>
      </c>
      <c r="BE9" s="138" t="e">
        <f>#REF!</f>
        <v>#REF!</v>
      </c>
      <c r="BF9" s="138" t="e">
        <f>#REF!</f>
        <v>#REF!</v>
      </c>
      <c r="BG9" s="138" t="e">
        <f>#REF!</f>
        <v>#REF!</v>
      </c>
      <c r="BH9" s="138" t="e">
        <f>#REF!</f>
        <v>#REF!</v>
      </c>
      <c r="BI9" s="138" t="e">
        <f>#REF!</f>
        <v>#REF!</v>
      </c>
      <c r="BJ9" s="138" t="e">
        <f>#REF!</f>
        <v>#REF!</v>
      </c>
      <c r="BK9" s="138" t="e">
        <f>#REF!</f>
        <v>#REF!</v>
      </c>
      <c r="BL9" s="138" t="e">
        <f>#REF!</f>
        <v>#REF!</v>
      </c>
      <c r="BM9" s="191" t="e">
        <f>#REF!</f>
        <v>#REF!</v>
      </c>
      <c r="BN9" s="190" t="e">
        <f>#REF!</f>
        <v>#REF!</v>
      </c>
      <c r="BO9" s="138" t="e">
        <f>#REF!</f>
        <v>#REF!</v>
      </c>
      <c r="BP9" s="138" t="e">
        <f>#REF!</f>
        <v>#REF!</v>
      </c>
      <c r="BQ9" s="138" t="e">
        <f>#REF!</f>
        <v>#REF!</v>
      </c>
      <c r="BR9" s="138" t="e">
        <f>#REF!</f>
        <v>#REF!</v>
      </c>
      <c r="BS9" s="138" t="e">
        <f>#REF!</f>
        <v>#REF!</v>
      </c>
      <c r="BT9" s="138" t="e">
        <f>#REF!</f>
        <v>#REF!</v>
      </c>
      <c r="BU9" s="138" t="e">
        <f>#REF!</f>
        <v>#REF!</v>
      </c>
      <c r="BV9" s="138" t="e">
        <f>#REF!</f>
        <v>#REF!</v>
      </c>
      <c r="BW9" s="138" t="e">
        <f>#REF!</f>
        <v>#REF!</v>
      </c>
      <c r="BX9" s="138" t="e">
        <f>#REF!</f>
        <v>#REF!</v>
      </c>
      <c r="BY9" s="138" t="e">
        <f>#REF!</f>
        <v>#REF!</v>
      </c>
      <c r="BZ9" s="138" t="e">
        <f>#REF!</f>
        <v>#REF!</v>
      </c>
      <c r="CA9" s="138" t="e">
        <f>#REF!</f>
        <v>#REF!</v>
      </c>
      <c r="CB9" s="138" t="e">
        <f>#REF!</f>
        <v>#REF!</v>
      </c>
      <c r="CC9" s="138" t="e">
        <f>#REF!</f>
        <v>#REF!</v>
      </c>
      <c r="CD9" s="138" t="e">
        <f>#REF!</f>
        <v>#REF!</v>
      </c>
      <c r="CE9" s="138" t="e">
        <f>#REF!</f>
        <v>#REF!</v>
      </c>
      <c r="CF9" s="138" t="e">
        <f>#REF!</f>
        <v>#REF!</v>
      </c>
      <c r="CG9" s="138" t="e">
        <f>#REF!</f>
        <v>#REF!</v>
      </c>
      <c r="CH9" s="138" t="e">
        <f>#REF!</f>
        <v>#REF!</v>
      </c>
      <c r="CI9" s="138" t="e">
        <f>#REF!</f>
        <v>#REF!</v>
      </c>
      <c r="CJ9" s="138" t="e">
        <f>#REF!</f>
        <v>#REF!</v>
      </c>
      <c r="CK9" s="138" t="e">
        <f>#REF!</f>
        <v>#REF!</v>
      </c>
      <c r="CL9" s="138" t="e">
        <f>#REF!</f>
        <v>#REF!</v>
      </c>
      <c r="CM9" s="138" t="e">
        <f>#REF!</f>
        <v>#REF!</v>
      </c>
      <c r="CN9" s="138" t="e">
        <f>#REF!</f>
        <v>#REF!</v>
      </c>
      <c r="CO9" s="138" t="e">
        <f>#REF!</f>
        <v>#REF!</v>
      </c>
      <c r="CP9" s="138" t="e">
        <f>#REF!</f>
        <v>#REF!</v>
      </c>
      <c r="CQ9" s="138" t="e">
        <f>#REF!</f>
        <v>#REF!</v>
      </c>
      <c r="CR9" s="191" t="e">
        <f>#REF!</f>
        <v>#REF!</v>
      </c>
      <c r="CS9" s="190" t="e">
        <f>#REF!</f>
        <v>#REF!</v>
      </c>
      <c r="CT9" s="138" t="e">
        <f>#REF!</f>
        <v>#REF!</v>
      </c>
      <c r="CU9" s="138" t="e">
        <f>#REF!</f>
        <v>#REF!</v>
      </c>
      <c r="CV9" s="138" t="e">
        <f>#REF!</f>
        <v>#REF!</v>
      </c>
      <c r="CW9" s="138" t="e">
        <f>#REF!</f>
        <v>#REF!</v>
      </c>
      <c r="CX9" s="138" t="e">
        <f>#REF!</f>
        <v>#REF!</v>
      </c>
      <c r="CY9" s="138" t="e">
        <f>#REF!</f>
        <v>#REF!</v>
      </c>
      <c r="CZ9" s="138" t="e">
        <f>#REF!</f>
        <v>#REF!</v>
      </c>
      <c r="DA9" s="138" t="e">
        <f>#REF!</f>
        <v>#REF!</v>
      </c>
      <c r="DB9" s="138" t="e">
        <f>#REF!</f>
        <v>#REF!</v>
      </c>
      <c r="DC9" s="138" t="e">
        <f>#REF!</f>
        <v>#REF!</v>
      </c>
      <c r="DD9" s="138" t="e">
        <f>#REF!</f>
        <v>#REF!</v>
      </c>
      <c r="DE9" s="138" t="e">
        <f>#REF!</f>
        <v>#REF!</v>
      </c>
      <c r="DF9" s="138" t="e">
        <f>#REF!</f>
        <v>#REF!</v>
      </c>
      <c r="DG9" s="138" t="e">
        <f>#REF!</f>
        <v>#REF!</v>
      </c>
      <c r="DH9" s="138" t="e">
        <f>#REF!</f>
        <v>#REF!</v>
      </c>
      <c r="DI9" s="138" t="e">
        <f>#REF!</f>
        <v>#REF!</v>
      </c>
      <c r="DJ9" s="138" t="e">
        <f>#REF!</f>
        <v>#REF!</v>
      </c>
      <c r="DK9" s="138" t="e">
        <f>#REF!</f>
        <v>#REF!</v>
      </c>
      <c r="DL9" s="138" t="e">
        <f>#REF!</f>
        <v>#REF!</v>
      </c>
      <c r="DM9" s="138" t="e">
        <f>#REF!</f>
        <v>#REF!</v>
      </c>
      <c r="DN9" s="138" t="e">
        <f>#REF!</f>
        <v>#REF!</v>
      </c>
      <c r="DO9" s="138" t="e">
        <f>#REF!</f>
        <v>#REF!</v>
      </c>
      <c r="DP9" s="138" t="e">
        <f>#REF!</f>
        <v>#REF!</v>
      </c>
      <c r="DQ9" s="138" t="e">
        <f>#REF!</f>
        <v>#REF!</v>
      </c>
      <c r="DR9" s="138" t="e">
        <f>#REF!</f>
        <v>#REF!</v>
      </c>
      <c r="DS9" s="138" t="e">
        <f>#REF!</f>
        <v>#REF!</v>
      </c>
      <c r="DT9" s="138" t="e">
        <f>#REF!</f>
        <v>#REF!</v>
      </c>
      <c r="DU9" s="138" t="e">
        <f>#REF!</f>
        <v>#REF!</v>
      </c>
      <c r="DV9" s="191" t="e">
        <f>#REF!</f>
        <v>#REF!</v>
      </c>
      <c r="DW9" s="190" t="e">
        <f>#REF!</f>
        <v>#REF!</v>
      </c>
      <c r="DX9" s="138" t="e">
        <f>#REF!</f>
        <v>#REF!</v>
      </c>
      <c r="DY9" s="138" t="e">
        <f>#REF!</f>
        <v>#REF!</v>
      </c>
      <c r="DZ9" s="138" t="e">
        <f>#REF!</f>
        <v>#REF!</v>
      </c>
      <c r="EA9" s="138" t="e">
        <f>#REF!</f>
        <v>#REF!</v>
      </c>
      <c r="EB9" s="138" t="e">
        <f>#REF!</f>
        <v>#REF!</v>
      </c>
      <c r="EC9" s="138" t="e">
        <f>#REF!</f>
        <v>#REF!</v>
      </c>
      <c r="ED9" s="138" t="e">
        <f>#REF!</f>
        <v>#REF!</v>
      </c>
      <c r="EE9" s="138" t="e">
        <f>#REF!</f>
        <v>#REF!</v>
      </c>
      <c r="EF9" s="138" t="e">
        <f>#REF!</f>
        <v>#REF!</v>
      </c>
      <c r="EG9" s="138" t="e">
        <f>#REF!</f>
        <v>#REF!</v>
      </c>
      <c r="EH9" s="138" t="e">
        <f>#REF!</f>
        <v>#REF!</v>
      </c>
      <c r="EI9" s="138" t="e">
        <f>#REF!</f>
        <v>#REF!</v>
      </c>
      <c r="EJ9" s="138" t="e">
        <f>#REF!</f>
        <v>#REF!</v>
      </c>
      <c r="EK9" s="138" t="e">
        <f>#REF!</f>
        <v>#REF!</v>
      </c>
      <c r="EL9" s="138" t="e">
        <f>#REF!</f>
        <v>#REF!</v>
      </c>
      <c r="EM9" s="138" t="e">
        <f>#REF!</f>
        <v>#REF!</v>
      </c>
      <c r="EN9" s="138" t="e">
        <f>#REF!</f>
        <v>#REF!</v>
      </c>
      <c r="EO9" s="138" t="e">
        <f>#REF!</f>
        <v>#REF!</v>
      </c>
      <c r="EP9" s="138" t="e">
        <f>#REF!</f>
        <v>#REF!</v>
      </c>
      <c r="EQ9" s="138" t="e">
        <f>#REF!</f>
        <v>#REF!</v>
      </c>
      <c r="ER9" s="138" t="e">
        <f>#REF!</f>
        <v>#REF!</v>
      </c>
      <c r="ES9" s="138" t="e">
        <f>#REF!</f>
        <v>#REF!</v>
      </c>
      <c r="ET9" s="138" t="e">
        <f>#REF!</f>
        <v>#REF!</v>
      </c>
      <c r="EU9" s="138" t="e">
        <f>#REF!</f>
        <v>#REF!</v>
      </c>
      <c r="EV9" s="138" t="e">
        <f>#REF!</f>
        <v>#REF!</v>
      </c>
      <c r="EW9" s="138" t="e">
        <f>#REF!</f>
        <v>#REF!</v>
      </c>
      <c r="EX9" s="138" t="e">
        <f>#REF!</f>
        <v>#REF!</v>
      </c>
      <c r="EY9" s="138" t="e">
        <f>#REF!</f>
        <v>#REF!</v>
      </c>
      <c r="EZ9" s="138" t="e">
        <f>#REF!</f>
        <v>#REF!</v>
      </c>
      <c r="FA9" s="191" t="e">
        <f>#REF!</f>
        <v>#REF!</v>
      </c>
      <c r="FB9" s="190" t="e">
        <f>#REF!</f>
        <v>#REF!</v>
      </c>
      <c r="FC9" s="138" t="e">
        <f>#REF!</f>
        <v>#REF!</v>
      </c>
      <c r="FD9" s="138" t="e">
        <f>#REF!</f>
        <v>#REF!</v>
      </c>
      <c r="FE9" s="138" t="e">
        <f>#REF!</f>
        <v>#REF!</v>
      </c>
      <c r="FF9" s="138" t="e">
        <f>#REF!</f>
        <v>#REF!</v>
      </c>
      <c r="FG9" s="138" t="e">
        <f>#REF!</f>
        <v>#REF!</v>
      </c>
      <c r="FH9" s="138" t="e">
        <f>#REF!</f>
        <v>#REF!</v>
      </c>
      <c r="FI9" s="138" t="e">
        <f>#REF!</f>
        <v>#REF!</v>
      </c>
      <c r="FJ9" s="138" t="e">
        <f>#REF!</f>
        <v>#REF!</v>
      </c>
      <c r="FK9" s="138" t="e">
        <f>#REF!</f>
        <v>#REF!</v>
      </c>
      <c r="FL9" s="138" t="e">
        <f>#REF!</f>
        <v>#REF!</v>
      </c>
      <c r="FM9" s="210" t="e">
        <f>#REF!</f>
        <v>#REF!</v>
      </c>
      <c r="FN9" s="211" t="e">
        <f>IF(#REF!=0,"休",#REF!)</f>
        <v>#REF!</v>
      </c>
      <c r="FO9" s="138" t="e">
        <f>IF(#REF!=0,"休",#REF!)</f>
        <v>#REF!</v>
      </c>
      <c r="FP9" s="212" t="e">
        <f>IF(#REF!=0,"休",#REF!)</f>
        <v>#REF!</v>
      </c>
      <c r="FQ9" s="137" t="e">
        <f>#REF!</f>
        <v>#REF!</v>
      </c>
      <c r="FR9" s="138" t="e">
        <f>#REF!</f>
        <v>#REF!</v>
      </c>
      <c r="FS9" s="138" t="e">
        <f>#REF!</f>
        <v>#REF!</v>
      </c>
      <c r="FT9" s="138" t="e">
        <f>#REF!</f>
        <v>#REF!</v>
      </c>
      <c r="FU9" s="138" t="e">
        <f>#REF!</f>
        <v>#REF!</v>
      </c>
      <c r="FV9" s="138" t="e">
        <f>#REF!</f>
        <v>#REF!</v>
      </c>
      <c r="FW9" s="138" t="e">
        <f>#REF!</f>
        <v>#REF!</v>
      </c>
      <c r="FX9" s="138" t="e">
        <f>#REF!</f>
        <v>#REF!</v>
      </c>
      <c r="FY9" s="138" t="e">
        <f>#REF!</f>
        <v>#REF!</v>
      </c>
      <c r="FZ9" s="138" t="e">
        <f>#REF!</f>
        <v>#REF!</v>
      </c>
      <c r="GA9" s="138" t="e">
        <f>#REF!</f>
        <v>#REF!</v>
      </c>
      <c r="GB9" s="138" t="e">
        <f>#REF!</f>
        <v>#REF!</v>
      </c>
      <c r="GC9" s="138" t="e">
        <f>#REF!</f>
        <v>#REF!</v>
      </c>
      <c r="GD9" s="138" t="e">
        <f>#REF!</f>
        <v>#REF!</v>
      </c>
      <c r="GE9" s="138" t="e">
        <f>#REF!</f>
        <v>#REF!</v>
      </c>
      <c r="GF9" s="191" t="e">
        <f>#REF!</f>
        <v>#REF!</v>
      </c>
      <c r="GG9" s="190" t="e">
        <f>#REF!</f>
        <v>#REF!</v>
      </c>
      <c r="GH9" s="138" t="e">
        <f>#REF!</f>
        <v>#REF!</v>
      </c>
      <c r="GI9" s="138" t="e">
        <f>#REF!</f>
        <v>#REF!</v>
      </c>
      <c r="GJ9" s="138" t="e">
        <f>#REF!</f>
        <v>#REF!</v>
      </c>
      <c r="GK9" s="138" t="e">
        <f>#REF!</f>
        <v>#REF!</v>
      </c>
      <c r="GL9" s="138" t="e">
        <f>#REF!</f>
        <v>#REF!</v>
      </c>
      <c r="GM9" s="138" t="e">
        <f>#REF!</f>
        <v>#REF!</v>
      </c>
      <c r="GN9" s="138" t="e">
        <f>#REF!</f>
        <v>#REF!</v>
      </c>
      <c r="GO9" s="138" t="e">
        <f>#REF!</f>
        <v>#REF!</v>
      </c>
      <c r="GP9" s="138" t="e">
        <f>#REF!</f>
        <v>#REF!</v>
      </c>
      <c r="GQ9" s="138" t="e">
        <f>#REF!</f>
        <v>#REF!</v>
      </c>
      <c r="GR9" s="138" t="e">
        <f>#REF!</f>
        <v>#REF!</v>
      </c>
      <c r="GS9" s="138" t="e">
        <f>#REF!</f>
        <v>#REF!</v>
      </c>
      <c r="GT9" s="138" t="e">
        <f>#REF!</f>
        <v>#REF!</v>
      </c>
      <c r="GU9" s="138" t="e">
        <f>#REF!</f>
        <v>#REF!</v>
      </c>
      <c r="GV9" s="138" t="e">
        <f>#REF!</f>
        <v>#REF!</v>
      </c>
      <c r="GW9" s="138" t="e">
        <f>#REF!</f>
        <v>#REF!</v>
      </c>
      <c r="GX9" s="138" t="e">
        <f>#REF!</f>
        <v>#REF!</v>
      </c>
      <c r="GY9" s="138" t="e">
        <f>#REF!</f>
        <v>#REF!</v>
      </c>
      <c r="GZ9" s="138" t="e">
        <f>#REF!</f>
        <v>#REF!</v>
      </c>
      <c r="HA9" s="138" t="e">
        <f>#REF!</f>
        <v>#REF!</v>
      </c>
      <c r="HB9" s="138" t="e">
        <f>#REF!</f>
        <v>#REF!</v>
      </c>
      <c r="HC9" s="138" t="e">
        <f>#REF!</f>
        <v>#REF!</v>
      </c>
      <c r="HD9" s="138" t="e">
        <f>#REF!</f>
        <v>#REF!</v>
      </c>
      <c r="HE9" s="138" t="e">
        <f>#REF!</f>
        <v>#REF!</v>
      </c>
      <c r="HF9" s="138" t="e">
        <f>#REF!</f>
        <v>#REF!</v>
      </c>
      <c r="HG9" s="138" t="e">
        <f>#REF!</f>
        <v>#REF!</v>
      </c>
      <c r="HH9" s="138" t="e">
        <f>#REF!</f>
        <v>#REF!</v>
      </c>
      <c r="HI9" s="138" t="e">
        <f>#REF!</f>
        <v>#REF!</v>
      </c>
      <c r="HJ9" s="191" t="e">
        <f>#REF!</f>
        <v>#REF!</v>
      </c>
      <c r="HK9" s="190" t="e">
        <f>#REF!</f>
        <v>#REF!</v>
      </c>
      <c r="HL9" s="138" t="e">
        <f>#REF!</f>
        <v>#REF!</v>
      </c>
      <c r="HM9" s="138" t="e">
        <f>#REF!</f>
        <v>#REF!</v>
      </c>
      <c r="HN9" s="138" t="e">
        <f>#REF!</f>
        <v>#REF!</v>
      </c>
      <c r="HO9" s="138" t="e">
        <f>#REF!</f>
        <v>#REF!</v>
      </c>
      <c r="HP9" s="138" t="e">
        <f>#REF!</f>
        <v>#REF!</v>
      </c>
      <c r="HQ9" s="138" t="e">
        <f>#REF!</f>
        <v>#REF!</v>
      </c>
      <c r="HR9" s="138" t="e">
        <f>#REF!</f>
        <v>#REF!</v>
      </c>
      <c r="HS9" s="138" t="e">
        <f>#REF!</f>
        <v>#REF!</v>
      </c>
      <c r="HT9" s="138" t="e">
        <f>#REF!</f>
        <v>#REF!</v>
      </c>
      <c r="HU9" s="138" t="e">
        <f>#REF!</f>
        <v>#REF!</v>
      </c>
      <c r="HV9" s="138" t="e">
        <f>#REF!</f>
        <v>#REF!</v>
      </c>
      <c r="HW9" s="138" t="e">
        <f>#REF!</f>
        <v>#REF!</v>
      </c>
      <c r="HX9" s="138" t="e">
        <f>#REF!</f>
        <v>#REF!</v>
      </c>
      <c r="HY9" s="138" t="e">
        <f>#REF!</f>
        <v>#REF!</v>
      </c>
      <c r="HZ9" s="138" t="e">
        <f>#REF!</f>
        <v>#REF!</v>
      </c>
      <c r="IA9" s="138" t="e">
        <f>#REF!</f>
        <v>#REF!</v>
      </c>
      <c r="IB9" s="138" t="e">
        <f>#REF!</f>
        <v>#REF!</v>
      </c>
      <c r="IC9" s="138" t="e">
        <f>#REF!</f>
        <v>#REF!</v>
      </c>
      <c r="ID9" s="138" t="e">
        <f>#REF!</f>
        <v>#REF!</v>
      </c>
      <c r="IE9" s="138" t="e">
        <f>#REF!</f>
        <v>#REF!</v>
      </c>
      <c r="IF9" s="138" t="e">
        <f>#REF!</f>
        <v>#REF!</v>
      </c>
      <c r="IG9" s="138" t="e">
        <f>#REF!</f>
        <v>#REF!</v>
      </c>
      <c r="IH9" s="138" t="e">
        <f>#REF!</f>
        <v>#REF!</v>
      </c>
      <c r="II9" s="138" t="e">
        <f>#REF!</f>
        <v>#REF!</v>
      </c>
      <c r="IJ9" s="138" t="e">
        <f>#REF!</f>
        <v>#REF!</v>
      </c>
      <c r="IK9" s="138" t="e">
        <f>#REF!</f>
        <v>#REF!</v>
      </c>
      <c r="IL9" s="138" t="e">
        <f>#REF!</f>
        <v>#REF!</v>
      </c>
      <c r="IM9" s="138" t="e">
        <f>#REF!</f>
        <v>#REF!</v>
      </c>
      <c r="IN9" s="138" t="e">
        <f>#REF!</f>
        <v>#REF!</v>
      </c>
      <c r="IO9" s="191" t="e">
        <f>#REF!</f>
        <v>#REF!</v>
      </c>
      <c r="IP9" s="190" t="e">
        <f>#REF!</f>
        <v>#REF!</v>
      </c>
      <c r="IQ9" s="138" t="e">
        <f>#REF!</f>
        <v>#REF!</v>
      </c>
      <c r="IR9" s="138" t="e">
        <f>#REF!</f>
        <v>#REF!</v>
      </c>
      <c r="IS9" s="138" t="e">
        <f>#REF!</f>
        <v>#REF!</v>
      </c>
      <c r="IT9" s="138" t="e">
        <f>#REF!</f>
        <v>#REF!</v>
      </c>
      <c r="IU9" s="138" t="e">
        <f>#REF!</f>
        <v>#REF!</v>
      </c>
      <c r="IV9" s="138" t="e">
        <f>#REF!</f>
        <v>#REF!</v>
      </c>
      <c r="IW9" s="138" t="e">
        <f>#REF!</f>
        <v>#REF!</v>
      </c>
      <c r="IX9" s="138" t="e">
        <f>#REF!</f>
        <v>#REF!</v>
      </c>
      <c r="IY9" s="138" t="e">
        <f>#REF!</f>
        <v>#REF!</v>
      </c>
      <c r="IZ9" s="138" t="e">
        <f>#REF!</f>
        <v>#REF!</v>
      </c>
      <c r="JA9" s="138" t="e">
        <f>#REF!</f>
        <v>#REF!</v>
      </c>
      <c r="JB9" s="138" t="e">
        <f>#REF!</f>
        <v>#REF!</v>
      </c>
      <c r="JC9" s="138" t="e">
        <f>#REF!</f>
        <v>#REF!</v>
      </c>
      <c r="JD9" s="138" t="e">
        <f>#REF!</f>
        <v>#REF!</v>
      </c>
      <c r="JE9" s="138" t="e">
        <f>#REF!</f>
        <v>#REF!</v>
      </c>
      <c r="JF9" s="138" t="e">
        <f>#REF!</f>
        <v>#REF!</v>
      </c>
      <c r="JG9" s="138" t="e">
        <f>#REF!</f>
        <v>#REF!</v>
      </c>
      <c r="JH9" s="138" t="e">
        <f>#REF!</f>
        <v>#REF!</v>
      </c>
      <c r="JI9" s="138" t="e">
        <f>#REF!</f>
        <v>#REF!</v>
      </c>
      <c r="JJ9" s="138" t="e">
        <f>#REF!</f>
        <v>#REF!</v>
      </c>
      <c r="JK9" s="138" t="e">
        <f>#REF!</f>
        <v>#REF!</v>
      </c>
      <c r="JL9" s="138" t="e">
        <f>#REF!</f>
        <v>#REF!</v>
      </c>
      <c r="JM9" s="138" t="e">
        <f>#REF!</f>
        <v>#REF!</v>
      </c>
      <c r="JN9" s="138" t="e">
        <f>#REF!</f>
        <v>#REF!</v>
      </c>
      <c r="JO9" s="138" t="e">
        <f>#REF!</f>
        <v>#REF!</v>
      </c>
      <c r="JP9" s="138" t="e">
        <f>#REF!</f>
        <v>#REF!</v>
      </c>
      <c r="JQ9" s="138" t="e">
        <f>#REF!</f>
        <v>#REF!</v>
      </c>
      <c r="JR9" s="138" t="e">
        <f>#REF!</f>
        <v>#REF!</v>
      </c>
      <c r="JS9" s="191" t="e">
        <f>#REF!</f>
        <v>#REF!</v>
      </c>
      <c r="JT9" s="190" t="e">
        <f>#REF!</f>
        <v>#REF!</v>
      </c>
      <c r="JU9" s="138" t="e">
        <f>#REF!</f>
        <v>#REF!</v>
      </c>
      <c r="JV9" s="138" t="e">
        <f>#REF!</f>
        <v>#REF!</v>
      </c>
      <c r="JW9" s="138" t="e">
        <f>#REF!</f>
        <v>#REF!</v>
      </c>
      <c r="JX9" s="138" t="e">
        <f>#REF!</f>
        <v>#REF!</v>
      </c>
      <c r="JY9" s="138" t="e">
        <f>#REF!</f>
        <v>#REF!</v>
      </c>
      <c r="JZ9" s="138" t="e">
        <f>#REF!</f>
        <v>#REF!</v>
      </c>
      <c r="KA9" s="138" t="e">
        <f>#REF!</f>
        <v>#REF!</v>
      </c>
      <c r="KB9" s="138" t="e">
        <f>#REF!</f>
        <v>#REF!</v>
      </c>
      <c r="KC9" s="138" t="e">
        <f>#REF!</f>
        <v>#REF!</v>
      </c>
      <c r="KD9" s="138" t="e">
        <f>#REF!</f>
        <v>#REF!</v>
      </c>
      <c r="KE9" s="138" t="e">
        <f>#REF!</f>
        <v>#REF!</v>
      </c>
      <c r="KF9" s="138" t="e">
        <f>#REF!</f>
        <v>#REF!</v>
      </c>
      <c r="KG9" s="138" t="e">
        <f>#REF!</f>
        <v>#REF!</v>
      </c>
      <c r="KH9" s="138" t="e">
        <f>#REF!</f>
        <v>#REF!</v>
      </c>
      <c r="KI9" s="138" t="e">
        <f>#REF!</f>
        <v>#REF!</v>
      </c>
      <c r="KJ9" s="138" t="e">
        <f>#REF!</f>
        <v>#REF!</v>
      </c>
      <c r="KK9" s="138" t="e">
        <f>#REF!</f>
        <v>#REF!</v>
      </c>
      <c r="KL9" s="138" t="e">
        <f>#REF!</f>
        <v>#REF!</v>
      </c>
      <c r="KM9" s="138" t="e">
        <f>#REF!</f>
        <v>#REF!</v>
      </c>
      <c r="KN9" s="138" t="e">
        <f>#REF!</f>
        <v>#REF!</v>
      </c>
      <c r="KO9" s="138" t="e">
        <f>#REF!</f>
        <v>#REF!</v>
      </c>
      <c r="KP9" s="138" t="e">
        <f>#REF!</f>
        <v>#REF!</v>
      </c>
      <c r="KQ9" s="138" t="e">
        <f>#REF!</f>
        <v>#REF!</v>
      </c>
      <c r="KR9" s="138" t="e">
        <f>#REF!</f>
        <v>#REF!</v>
      </c>
      <c r="KS9" s="138" t="e">
        <f>#REF!</f>
        <v>#REF!</v>
      </c>
      <c r="KT9" s="138" t="e">
        <f>#REF!</f>
        <v>#REF!</v>
      </c>
      <c r="KU9" s="210" t="e">
        <f>#REF!</f>
        <v>#REF!</v>
      </c>
      <c r="KV9" s="211" t="e">
        <f>IF(#REF!=0,"休",#REF!)</f>
        <v>#REF!</v>
      </c>
      <c r="KW9" s="138" t="e">
        <f>IF(#REF!=0,"休",#REF!)</f>
        <v>#REF!</v>
      </c>
      <c r="KX9" s="191" t="e">
        <f>IF(#REF!=0,"休",#REF!)</f>
        <v>#REF!</v>
      </c>
      <c r="KY9" s="190" t="e">
        <f>IF(#REF!=0,"休",#REF!)</f>
        <v>#REF!</v>
      </c>
      <c r="KZ9" s="138" t="e">
        <f>IF(#REF!=0,"休",#REF!)</f>
        <v>#REF!</v>
      </c>
      <c r="LA9" s="212" t="e">
        <f>IF(#REF!=0,"休",#REF!)</f>
        <v>#REF!</v>
      </c>
      <c r="LB9" s="137" t="e">
        <f>#REF!</f>
        <v>#REF!</v>
      </c>
      <c r="LC9" s="138" t="e">
        <f>#REF!</f>
        <v>#REF!</v>
      </c>
      <c r="LD9" s="138" t="e">
        <f>#REF!</f>
        <v>#REF!</v>
      </c>
      <c r="LE9" s="138" t="e">
        <f>#REF!</f>
        <v>#REF!</v>
      </c>
      <c r="LF9" s="138" t="e">
        <f>#REF!</f>
        <v>#REF!</v>
      </c>
      <c r="LG9" s="138" t="e">
        <f>#REF!</f>
        <v>#REF!</v>
      </c>
      <c r="LH9" s="138" t="e">
        <f>#REF!</f>
        <v>#REF!</v>
      </c>
      <c r="LI9" s="138" t="e">
        <f>#REF!</f>
        <v>#REF!</v>
      </c>
      <c r="LJ9" s="138" t="e">
        <f>#REF!</f>
        <v>#REF!</v>
      </c>
      <c r="LK9" s="138" t="e">
        <f>#REF!</f>
        <v>#REF!</v>
      </c>
      <c r="LL9" s="138" t="e">
        <f>#REF!</f>
        <v>#REF!</v>
      </c>
      <c r="LM9" s="138" t="e">
        <f>#REF!</f>
        <v>#REF!</v>
      </c>
      <c r="LN9" s="138" t="e">
        <f>#REF!</f>
        <v>#REF!</v>
      </c>
      <c r="LO9" s="138" t="e">
        <f>#REF!</f>
        <v>#REF!</v>
      </c>
      <c r="LP9" s="138" t="e">
        <f>#REF!</f>
        <v>#REF!</v>
      </c>
      <c r="LQ9" s="138" t="e">
        <f>#REF!</f>
        <v>#REF!</v>
      </c>
      <c r="LR9" s="138" t="e">
        <f>#REF!</f>
        <v>#REF!</v>
      </c>
      <c r="LS9" s="138" t="e">
        <f>#REF!</f>
        <v>#REF!</v>
      </c>
      <c r="LT9" s="138" t="e">
        <f>#REF!</f>
        <v>#REF!</v>
      </c>
      <c r="LU9" s="138" t="e">
        <f>#REF!</f>
        <v>#REF!</v>
      </c>
      <c r="LV9" s="138" t="e">
        <f>#REF!</f>
        <v>#REF!</v>
      </c>
      <c r="LW9" s="138" t="e">
        <f>#REF!</f>
        <v>#REF!</v>
      </c>
      <c r="LX9" s="138" t="e">
        <f>#REF!</f>
        <v>#REF!</v>
      </c>
      <c r="LY9" s="138" t="e">
        <f>#REF!</f>
        <v>#REF!</v>
      </c>
      <c r="LZ9" s="138" t="e">
        <f>#REF!</f>
        <v>#REF!</v>
      </c>
      <c r="MA9" s="138" t="e">
        <f>#REF!</f>
        <v>#REF!</v>
      </c>
      <c r="MB9" s="138" t="e">
        <f>#REF!</f>
        <v>#REF!</v>
      </c>
      <c r="MC9" s="191" t="e">
        <f>#REF!</f>
        <v>#REF!</v>
      </c>
      <c r="MD9" s="190" t="e">
        <f>#REF!</f>
        <v>#REF!</v>
      </c>
      <c r="ME9" s="138" t="e">
        <f>#REF!</f>
        <v>#REF!</v>
      </c>
      <c r="MF9" s="138" t="e">
        <f>#REF!</f>
        <v>#REF!</v>
      </c>
      <c r="MG9" s="138" t="e">
        <f>#REF!</f>
        <v>#REF!</v>
      </c>
      <c r="MH9" s="138" t="e">
        <f>#REF!</f>
        <v>#REF!</v>
      </c>
      <c r="MI9" s="138" t="e">
        <f>#REF!</f>
        <v>#REF!</v>
      </c>
      <c r="MJ9" s="138" t="e">
        <f>#REF!</f>
        <v>#REF!</v>
      </c>
      <c r="MK9" s="138" t="e">
        <f>#REF!</f>
        <v>#REF!</v>
      </c>
      <c r="ML9" s="138" t="e">
        <f>#REF!</f>
        <v>#REF!</v>
      </c>
      <c r="MM9" s="138" t="e">
        <f>#REF!</f>
        <v>#REF!</v>
      </c>
      <c r="MN9" s="138" t="e">
        <f>#REF!</f>
        <v>#REF!</v>
      </c>
      <c r="MO9" s="138" t="e">
        <f>#REF!</f>
        <v>#REF!</v>
      </c>
      <c r="MP9" s="138" t="e">
        <f>#REF!</f>
        <v>#REF!</v>
      </c>
      <c r="MQ9" s="138" t="e">
        <f>#REF!</f>
        <v>#REF!</v>
      </c>
      <c r="MR9" s="138" t="e">
        <f>#REF!</f>
        <v>#REF!</v>
      </c>
      <c r="MS9" s="138" t="e">
        <f>#REF!</f>
        <v>#REF!</v>
      </c>
      <c r="MT9" s="138" t="e">
        <f>#REF!</f>
        <v>#REF!</v>
      </c>
      <c r="MU9" s="138" t="e">
        <f>#REF!</f>
        <v>#REF!</v>
      </c>
      <c r="MV9" s="138" t="e">
        <f>#REF!</f>
        <v>#REF!</v>
      </c>
      <c r="MW9" s="138" t="e">
        <f>#REF!</f>
        <v>#REF!</v>
      </c>
      <c r="MX9" s="138" t="e">
        <f>#REF!</f>
        <v>#REF!</v>
      </c>
      <c r="MY9" s="138" t="e">
        <f>#REF!</f>
        <v>#REF!</v>
      </c>
      <c r="MZ9" s="138" t="e">
        <f>#REF!</f>
        <v>#REF!</v>
      </c>
      <c r="NA9" s="138" t="e">
        <f>#REF!</f>
        <v>#REF!</v>
      </c>
      <c r="NB9" s="138" t="e">
        <f>#REF!</f>
        <v>#REF!</v>
      </c>
      <c r="NC9" s="138" t="e">
        <f>#REF!</f>
        <v>#REF!</v>
      </c>
      <c r="ND9" s="138" t="e">
        <f>#REF!</f>
        <v>#REF!</v>
      </c>
      <c r="NE9" s="138" t="e">
        <f>#REF!</f>
        <v>#REF!</v>
      </c>
      <c r="NF9" s="191" t="e">
        <f>#REF!</f>
        <v>#REF!</v>
      </c>
      <c r="NG9" s="190" t="e">
        <f>#REF!</f>
        <v>#REF!</v>
      </c>
      <c r="NH9" s="138" t="e">
        <f>#REF!</f>
        <v>#REF!</v>
      </c>
      <c r="NI9" s="138" t="e">
        <f>#REF!</f>
        <v>#REF!</v>
      </c>
      <c r="NJ9" s="138" t="e">
        <f>#REF!</f>
        <v>#REF!</v>
      </c>
      <c r="NK9" s="138" t="e">
        <f>#REF!</f>
        <v>#REF!</v>
      </c>
      <c r="NL9" s="138" t="e">
        <f>#REF!</f>
        <v>#REF!</v>
      </c>
      <c r="NM9" s="138" t="e">
        <f>#REF!</f>
        <v>#REF!</v>
      </c>
      <c r="NN9" s="138" t="e">
        <f>#REF!</f>
        <v>#REF!</v>
      </c>
      <c r="NO9" s="138" t="e">
        <f>#REF!</f>
        <v>#REF!</v>
      </c>
      <c r="NP9" s="138" t="e">
        <f>#REF!</f>
        <v>#REF!</v>
      </c>
      <c r="NQ9" s="138" t="e">
        <f>#REF!</f>
        <v>#REF!</v>
      </c>
      <c r="NR9" s="138" t="e">
        <f>#REF!</f>
        <v>#REF!</v>
      </c>
      <c r="NS9" s="138" t="e">
        <f>#REF!</f>
        <v>#REF!</v>
      </c>
      <c r="NT9" s="138" t="e">
        <f>#REF!</f>
        <v>#REF!</v>
      </c>
      <c r="NU9" s="138" t="e">
        <f>#REF!</f>
        <v>#REF!</v>
      </c>
      <c r="NV9" s="138" t="e">
        <f>#REF!</f>
        <v>#REF!</v>
      </c>
      <c r="NW9" s="138" t="e">
        <f>#REF!</f>
        <v>#REF!</v>
      </c>
      <c r="NX9" s="138" t="e">
        <f>#REF!</f>
        <v>#REF!</v>
      </c>
      <c r="NY9" s="138" t="e">
        <f>#REF!</f>
        <v>#REF!</v>
      </c>
      <c r="NZ9" s="138" t="e">
        <f>#REF!</f>
        <v>#REF!</v>
      </c>
      <c r="OA9" s="138" t="e">
        <f>#REF!</f>
        <v>#REF!</v>
      </c>
      <c r="OB9" s="138" t="e">
        <f>#REF!</f>
        <v>#REF!</v>
      </c>
      <c r="OC9" s="138" t="e">
        <f>#REF!</f>
        <v>#REF!</v>
      </c>
      <c r="OD9" s="138" t="e">
        <f>#REF!</f>
        <v>#REF!</v>
      </c>
      <c r="OE9" s="138" t="e">
        <f>#REF!</f>
        <v>#REF!</v>
      </c>
      <c r="OF9" s="138" t="e">
        <f>#REF!</f>
        <v>#REF!</v>
      </c>
      <c r="OG9" s="138" t="e">
        <f>#REF!</f>
        <v>#REF!</v>
      </c>
      <c r="OH9" s="138" t="e">
        <f>#REF!</f>
        <v>#REF!</v>
      </c>
      <c r="OI9" s="138" t="e">
        <f>#REF!</f>
        <v>#REF!</v>
      </c>
      <c r="OJ9" s="138" t="e">
        <f>#REF!</f>
        <v>#REF!</v>
      </c>
      <c r="OK9" s="191" t="e">
        <f>#REF!</f>
        <v>#REF!</v>
      </c>
      <c r="ON9" s="39"/>
    </row>
    <row r="10" spans="2:404" ht="13.5" customHeight="1" thickBot="1" x14ac:dyDescent="0.2">
      <c r="B10" s="202"/>
      <c r="C10" s="203"/>
      <c r="D10" s="204"/>
      <c r="E10" s="213"/>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5"/>
      <c r="AJ10" s="213"/>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5"/>
      <c r="BN10" s="213"/>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214"/>
      <c r="CM10" s="214"/>
      <c r="CN10" s="214"/>
      <c r="CO10" s="214"/>
      <c r="CP10" s="214"/>
      <c r="CQ10" s="214"/>
      <c r="CR10" s="215"/>
      <c r="CS10" s="213"/>
      <c r="CT10" s="214"/>
      <c r="CU10" s="214"/>
      <c r="CV10" s="214"/>
      <c r="CW10" s="214"/>
      <c r="CX10" s="214"/>
      <c r="CY10" s="214"/>
      <c r="CZ10" s="214"/>
      <c r="DA10" s="214"/>
      <c r="DB10" s="214"/>
      <c r="DC10" s="214"/>
      <c r="DD10" s="214"/>
      <c r="DE10" s="214"/>
      <c r="DF10" s="214"/>
      <c r="DG10" s="214"/>
      <c r="DH10" s="214"/>
      <c r="DI10" s="214"/>
      <c r="DJ10" s="214"/>
      <c r="DK10" s="214"/>
      <c r="DL10" s="214"/>
      <c r="DM10" s="214"/>
      <c r="DN10" s="214"/>
      <c r="DO10" s="214"/>
      <c r="DP10" s="214"/>
      <c r="DQ10" s="214"/>
      <c r="DR10" s="214"/>
      <c r="DS10" s="214"/>
      <c r="DT10" s="214"/>
      <c r="DU10" s="214"/>
      <c r="DV10" s="215"/>
      <c r="DW10" s="213"/>
      <c r="DX10" s="214"/>
      <c r="DY10" s="214"/>
      <c r="DZ10" s="214"/>
      <c r="EA10" s="214"/>
      <c r="EB10" s="214"/>
      <c r="EC10" s="214"/>
      <c r="ED10" s="214"/>
      <c r="EE10" s="214"/>
      <c r="EF10" s="214"/>
      <c r="EG10" s="214"/>
      <c r="EH10" s="214"/>
      <c r="EI10" s="214"/>
      <c r="EJ10" s="214"/>
      <c r="EK10" s="214"/>
      <c r="EL10" s="214"/>
      <c r="EM10" s="214"/>
      <c r="EN10" s="214"/>
      <c r="EO10" s="214"/>
      <c r="EP10" s="214"/>
      <c r="EQ10" s="214"/>
      <c r="ER10" s="214"/>
      <c r="ES10" s="214"/>
      <c r="ET10" s="214"/>
      <c r="EU10" s="214"/>
      <c r="EV10" s="214"/>
      <c r="EW10" s="214"/>
      <c r="EX10" s="214"/>
      <c r="EY10" s="214"/>
      <c r="EZ10" s="214"/>
      <c r="FA10" s="215"/>
      <c r="FB10" s="213"/>
      <c r="FC10" s="214"/>
      <c r="FD10" s="214"/>
      <c r="FE10" s="214"/>
      <c r="FF10" s="214"/>
      <c r="FG10" s="214"/>
      <c r="FH10" s="214"/>
      <c r="FI10" s="214"/>
      <c r="FJ10" s="214"/>
      <c r="FK10" s="214"/>
      <c r="FL10" s="214"/>
      <c r="FM10" s="216"/>
      <c r="FN10" s="231"/>
      <c r="FO10" s="214"/>
      <c r="FP10" s="232"/>
      <c r="FQ10" s="218"/>
      <c r="FR10" s="214"/>
      <c r="FS10" s="214"/>
      <c r="FT10" s="214"/>
      <c r="FU10" s="214"/>
      <c r="FV10" s="214"/>
      <c r="FW10" s="214"/>
      <c r="FX10" s="214"/>
      <c r="FY10" s="214"/>
      <c r="FZ10" s="214"/>
      <c r="GA10" s="214"/>
      <c r="GB10" s="214"/>
      <c r="GC10" s="214"/>
      <c r="GD10" s="214"/>
      <c r="GE10" s="214"/>
      <c r="GF10" s="215"/>
      <c r="GG10" s="213"/>
      <c r="GH10" s="214"/>
      <c r="GI10" s="214"/>
      <c r="GJ10" s="214"/>
      <c r="GK10" s="214"/>
      <c r="GL10" s="214"/>
      <c r="GM10" s="214"/>
      <c r="GN10" s="214"/>
      <c r="GO10" s="214"/>
      <c r="GP10" s="214"/>
      <c r="GQ10" s="214"/>
      <c r="GR10" s="214"/>
      <c r="GS10" s="214"/>
      <c r="GT10" s="214"/>
      <c r="GU10" s="214"/>
      <c r="GV10" s="214"/>
      <c r="GW10" s="214"/>
      <c r="GX10" s="214"/>
      <c r="GY10" s="214"/>
      <c r="GZ10" s="214"/>
      <c r="HA10" s="214"/>
      <c r="HB10" s="214"/>
      <c r="HC10" s="214"/>
      <c r="HD10" s="214"/>
      <c r="HE10" s="214"/>
      <c r="HF10" s="214"/>
      <c r="HG10" s="214"/>
      <c r="HH10" s="214"/>
      <c r="HI10" s="214"/>
      <c r="HJ10" s="215"/>
      <c r="HK10" s="213"/>
      <c r="HL10" s="214"/>
      <c r="HM10" s="214"/>
      <c r="HN10" s="214"/>
      <c r="HO10" s="214"/>
      <c r="HP10" s="214"/>
      <c r="HQ10" s="214"/>
      <c r="HR10" s="214"/>
      <c r="HS10" s="214"/>
      <c r="HT10" s="214"/>
      <c r="HU10" s="214"/>
      <c r="HV10" s="214"/>
      <c r="HW10" s="214"/>
      <c r="HX10" s="214"/>
      <c r="HY10" s="214"/>
      <c r="HZ10" s="214"/>
      <c r="IA10" s="214"/>
      <c r="IB10" s="214"/>
      <c r="IC10" s="214"/>
      <c r="ID10" s="214"/>
      <c r="IE10" s="214"/>
      <c r="IF10" s="214"/>
      <c r="IG10" s="214"/>
      <c r="IH10" s="214"/>
      <c r="II10" s="214"/>
      <c r="IJ10" s="214"/>
      <c r="IK10" s="214"/>
      <c r="IL10" s="214"/>
      <c r="IM10" s="214"/>
      <c r="IN10" s="214"/>
      <c r="IO10" s="215"/>
      <c r="IP10" s="213"/>
      <c r="IQ10" s="214"/>
      <c r="IR10" s="214"/>
      <c r="IS10" s="214"/>
      <c r="IT10" s="214"/>
      <c r="IU10" s="214"/>
      <c r="IV10" s="214"/>
      <c r="IW10" s="214"/>
      <c r="IX10" s="214"/>
      <c r="IY10" s="214"/>
      <c r="IZ10" s="214"/>
      <c r="JA10" s="214"/>
      <c r="JB10" s="214"/>
      <c r="JC10" s="214"/>
      <c r="JD10" s="214"/>
      <c r="JE10" s="214"/>
      <c r="JF10" s="214"/>
      <c r="JG10" s="214"/>
      <c r="JH10" s="214"/>
      <c r="JI10" s="214"/>
      <c r="JJ10" s="214"/>
      <c r="JK10" s="214"/>
      <c r="JL10" s="214"/>
      <c r="JM10" s="214"/>
      <c r="JN10" s="214"/>
      <c r="JO10" s="214"/>
      <c r="JP10" s="214"/>
      <c r="JQ10" s="214"/>
      <c r="JR10" s="214"/>
      <c r="JS10" s="215"/>
      <c r="JT10" s="213"/>
      <c r="JU10" s="214"/>
      <c r="JV10" s="214"/>
      <c r="JW10" s="214"/>
      <c r="JX10" s="214"/>
      <c r="JY10" s="214"/>
      <c r="JZ10" s="214"/>
      <c r="KA10" s="214"/>
      <c r="KB10" s="214"/>
      <c r="KC10" s="214"/>
      <c r="KD10" s="214"/>
      <c r="KE10" s="214"/>
      <c r="KF10" s="214"/>
      <c r="KG10" s="214"/>
      <c r="KH10" s="214"/>
      <c r="KI10" s="214"/>
      <c r="KJ10" s="214"/>
      <c r="KK10" s="214"/>
      <c r="KL10" s="214"/>
      <c r="KM10" s="214"/>
      <c r="KN10" s="214"/>
      <c r="KO10" s="214"/>
      <c r="KP10" s="214"/>
      <c r="KQ10" s="214"/>
      <c r="KR10" s="214"/>
      <c r="KS10" s="214"/>
      <c r="KT10" s="214"/>
      <c r="KU10" s="216"/>
      <c r="KV10" s="221"/>
      <c r="KW10" s="222"/>
      <c r="KX10" s="223"/>
      <c r="KY10" s="224"/>
      <c r="KZ10" s="222"/>
      <c r="LA10" s="225"/>
      <c r="LB10" s="218"/>
      <c r="LC10" s="214"/>
      <c r="LD10" s="214"/>
      <c r="LE10" s="214"/>
      <c r="LF10" s="214"/>
      <c r="LG10" s="214"/>
      <c r="LH10" s="214"/>
      <c r="LI10" s="214"/>
      <c r="LJ10" s="214"/>
      <c r="LK10" s="214"/>
      <c r="LL10" s="214"/>
      <c r="LM10" s="214"/>
      <c r="LN10" s="214"/>
      <c r="LO10" s="214"/>
      <c r="LP10" s="214"/>
      <c r="LQ10" s="214"/>
      <c r="LR10" s="214"/>
      <c r="LS10" s="214"/>
      <c r="LT10" s="214"/>
      <c r="LU10" s="214"/>
      <c r="LV10" s="214"/>
      <c r="LW10" s="214"/>
      <c r="LX10" s="214"/>
      <c r="LY10" s="214"/>
      <c r="LZ10" s="214"/>
      <c r="MA10" s="214"/>
      <c r="MB10" s="214"/>
      <c r="MC10" s="215"/>
      <c r="MD10" s="213"/>
      <c r="ME10" s="214"/>
      <c r="MF10" s="214"/>
      <c r="MG10" s="214"/>
      <c r="MH10" s="214"/>
      <c r="MI10" s="214"/>
      <c r="MJ10" s="214"/>
      <c r="MK10" s="214"/>
      <c r="ML10" s="214"/>
      <c r="MM10" s="214"/>
      <c r="MN10" s="214"/>
      <c r="MO10" s="214"/>
      <c r="MP10" s="214"/>
      <c r="MQ10" s="214"/>
      <c r="MR10" s="214"/>
      <c r="MS10" s="214"/>
      <c r="MT10" s="214"/>
      <c r="MU10" s="214"/>
      <c r="MV10" s="214"/>
      <c r="MW10" s="214"/>
      <c r="MX10" s="214"/>
      <c r="MY10" s="214"/>
      <c r="MZ10" s="214"/>
      <c r="NA10" s="214"/>
      <c r="NB10" s="214"/>
      <c r="NC10" s="214"/>
      <c r="ND10" s="214"/>
      <c r="NE10" s="214"/>
      <c r="NF10" s="215"/>
      <c r="NG10" s="213"/>
      <c r="NH10" s="214"/>
      <c r="NI10" s="214"/>
      <c r="NJ10" s="214"/>
      <c r="NK10" s="214"/>
      <c r="NL10" s="214"/>
      <c r="NM10" s="214"/>
      <c r="NN10" s="214"/>
      <c r="NO10" s="214"/>
      <c r="NP10" s="214"/>
      <c r="NQ10" s="214"/>
      <c r="NR10" s="214"/>
      <c r="NS10" s="214"/>
      <c r="NT10" s="214"/>
      <c r="NU10" s="214"/>
      <c r="NV10" s="214"/>
      <c r="NW10" s="214"/>
      <c r="NX10" s="214"/>
      <c r="NY10" s="214"/>
      <c r="NZ10" s="214"/>
      <c r="OA10" s="214"/>
      <c r="OB10" s="214"/>
      <c r="OC10" s="214"/>
      <c r="OD10" s="214"/>
      <c r="OE10" s="214"/>
      <c r="OF10" s="214"/>
      <c r="OG10" s="214"/>
      <c r="OH10" s="214"/>
      <c r="OI10" s="214"/>
      <c r="OJ10" s="214"/>
      <c r="OK10" s="215"/>
    </row>
    <row r="11" spans="2:404" ht="13.5" customHeight="1" thickBot="1" x14ac:dyDescent="0.2">
      <c r="B11" s="237" t="s">
        <v>154</v>
      </c>
      <c r="C11" s="238"/>
      <c r="D11" s="239"/>
      <c r="E11" s="240">
        <v>1</v>
      </c>
      <c r="F11" s="241">
        <f ca="1">IF(F5="日",E11+1,E11)</f>
        <v>2</v>
      </c>
      <c r="G11" s="241">
        <f t="shared" ref="G11:BR11" ca="1" si="8">IF(G5="日",F11+1,F11)</f>
        <v>2</v>
      </c>
      <c r="H11" s="241">
        <f t="shared" ca="1" si="8"/>
        <v>2</v>
      </c>
      <c r="I11" s="241">
        <f t="shared" ca="1" si="8"/>
        <v>2</v>
      </c>
      <c r="J11" s="241">
        <f t="shared" ca="1" si="8"/>
        <v>2</v>
      </c>
      <c r="K11" s="241">
        <f t="shared" ca="1" si="8"/>
        <v>2</v>
      </c>
      <c r="L11" s="241">
        <f t="shared" ca="1" si="8"/>
        <v>2</v>
      </c>
      <c r="M11" s="241">
        <f t="shared" ca="1" si="8"/>
        <v>3</v>
      </c>
      <c r="N11" s="241">
        <f t="shared" ca="1" si="8"/>
        <v>3</v>
      </c>
      <c r="O11" s="241">
        <f t="shared" ca="1" si="8"/>
        <v>3</v>
      </c>
      <c r="P11" s="241">
        <f t="shared" ca="1" si="8"/>
        <v>3</v>
      </c>
      <c r="Q11" s="241">
        <f t="shared" ca="1" si="8"/>
        <v>3</v>
      </c>
      <c r="R11" s="241">
        <f t="shared" ca="1" si="8"/>
        <v>3</v>
      </c>
      <c r="S11" s="241">
        <f t="shared" ca="1" si="8"/>
        <v>3</v>
      </c>
      <c r="T11" s="241">
        <f t="shared" ca="1" si="8"/>
        <v>4</v>
      </c>
      <c r="U11" s="241">
        <f t="shared" ca="1" si="8"/>
        <v>4</v>
      </c>
      <c r="V11" s="241">
        <f t="shared" ca="1" si="8"/>
        <v>4</v>
      </c>
      <c r="W11" s="241">
        <f t="shared" ca="1" si="8"/>
        <v>4</v>
      </c>
      <c r="X11" s="241">
        <f t="shared" ca="1" si="8"/>
        <v>4</v>
      </c>
      <c r="Y11" s="241">
        <f t="shared" ca="1" si="8"/>
        <v>4</v>
      </c>
      <c r="Z11" s="241">
        <f t="shared" ca="1" si="8"/>
        <v>4</v>
      </c>
      <c r="AA11" s="241">
        <f t="shared" ca="1" si="8"/>
        <v>5</v>
      </c>
      <c r="AB11" s="241">
        <f t="shared" ca="1" si="8"/>
        <v>5</v>
      </c>
      <c r="AC11" s="241">
        <f t="shared" ca="1" si="8"/>
        <v>5</v>
      </c>
      <c r="AD11" s="241">
        <f t="shared" ca="1" si="8"/>
        <v>5</v>
      </c>
      <c r="AE11" s="241">
        <f t="shared" ca="1" si="8"/>
        <v>5</v>
      </c>
      <c r="AF11" s="241">
        <f t="shared" ca="1" si="8"/>
        <v>5</v>
      </c>
      <c r="AG11" s="241">
        <f t="shared" ca="1" si="8"/>
        <v>5</v>
      </c>
      <c r="AH11" s="241">
        <f t="shared" ca="1" si="8"/>
        <v>6</v>
      </c>
      <c r="AI11" s="241">
        <f t="shared" ca="1" si="8"/>
        <v>6</v>
      </c>
      <c r="AJ11" s="241">
        <f t="shared" ca="1" si="8"/>
        <v>6</v>
      </c>
      <c r="AK11" s="241">
        <f t="shared" ca="1" si="8"/>
        <v>6</v>
      </c>
      <c r="AL11" s="241">
        <f t="shared" ca="1" si="8"/>
        <v>6</v>
      </c>
      <c r="AM11" s="241">
        <f t="shared" ca="1" si="8"/>
        <v>6</v>
      </c>
      <c r="AN11" s="241">
        <f t="shared" ca="1" si="8"/>
        <v>6</v>
      </c>
      <c r="AO11" s="241">
        <f t="shared" ca="1" si="8"/>
        <v>7</v>
      </c>
      <c r="AP11" s="241">
        <f t="shared" ca="1" si="8"/>
        <v>7</v>
      </c>
      <c r="AQ11" s="241">
        <f t="shared" ca="1" si="8"/>
        <v>7</v>
      </c>
      <c r="AR11" s="241">
        <f t="shared" ca="1" si="8"/>
        <v>7</v>
      </c>
      <c r="AS11" s="241">
        <f t="shared" ca="1" si="8"/>
        <v>7</v>
      </c>
      <c r="AT11" s="241">
        <f t="shared" ca="1" si="8"/>
        <v>7</v>
      </c>
      <c r="AU11" s="241">
        <f t="shared" ca="1" si="8"/>
        <v>7</v>
      </c>
      <c r="AV11" s="241">
        <f t="shared" ca="1" si="8"/>
        <v>8</v>
      </c>
      <c r="AW11" s="241">
        <f t="shared" ca="1" si="8"/>
        <v>8</v>
      </c>
      <c r="AX11" s="241">
        <f t="shared" ca="1" si="8"/>
        <v>8</v>
      </c>
      <c r="AY11" s="241">
        <f t="shared" ca="1" si="8"/>
        <v>8</v>
      </c>
      <c r="AZ11" s="241">
        <f t="shared" ca="1" si="8"/>
        <v>8</v>
      </c>
      <c r="BA11" s="241">
        <f t="shared" ca="1" si="8"/>
        <v>8</v>
      </c>
      <c r="BB11" s="241">
        <f t="shared" ca="1" si="8"/>
        <v>8</v>
      </c>
      <c r="BC11" s="241">
        <f t="shared" ca="1" si="8"/>
        <v>9</v>
      </c>
      <c r="BD11" s="241">
        <f t="shared" ca="1" si="8"/>
        <v>9</v>
      </c>
      <c r="BE11" s="241">
        <f t="shared" ca="1" si="8"/>
        <v>9</v>
      </c>
      <c r="BF11" s="241">
        <f t="shared" ca="1" si="8"/>
        <v>9</v>
      </c>
      <c r="BG11" s="241">
        <f t="shared" ca="1" si="8"/>
        <v>9</v>
      </c>
      <c r="BH11" s="241">
        <f t="shared" ca="1" si="8"/>
        <v>9</v>
      </c>
      <c r="BI11" s="241">
        <f t="shared" ca="1" si="8"/>
        <v>9</v>
      </c>
      <c r="BJ11" s="241">
        <f t="shared" ca="1" si="8"/>
        <v>10</v>
      </c>
      <c r="BK11" s="241">
        <f t="shared" ca="1" si="8"/>
        <v>10</v>
      </c>
      <c r="BL11" s="241">
        <f t="shared" ca="1" si="8"/>
        <v>10</v>
      </c>
      <c r="BM11" s="241">
        <f t="shared" ca="1" si="8"/>
        <v>10</v>
      </c>
      <c r="BN11" s="241">
        <f t="shared" ca="1" si="8"/>
        <v>10</v>
      </c>
      <c r="BO11" s="241">
        <f t="shared" ca="1" si="8"/>
        <v>10</v>
      </c>
      <c r="BP11" s="241">
        <f t="shared" ca="1" si="8"/>
        <v>10</v>
      </c>
      <c r="BQ11" s="241">
        <f t="shared" ca="1" si="8"/>
        <v>11</v>
      </c>
      <c r="BR11" s="241">
        <f t="shared" ca="1" si="8"/>
        <v>11</v>
      </c>
      <c r="BS11" s="241">
        <f t="shared" ref="BS11:ED11" ca="1" si="9">IF(BS5="日",BR11+1,BR11)</f>
        <v>11</v>
      </c>
      <c r="BT11" s="241">
        <f t="shared" ca="1" si="9"/>
        <v>11</v>
      </c>
      <c r="BU11" s="241">
        <f t="shared" ca="1" si="9"/>
        <v>11</v>
      </c>
      <c r="BV11" s="241">
        <f t="shared" ca="1" si="9"/>
        <v>11</v>
      </c>
      <c r="BW11" s="241">
        <f t="shared" ca="1" si="9"/>
        <v>11</v>
      </c>
      <c r="BX11" s="241">
        <f t="shared" ca="1" si="9"/>
        <v>12</v>
      </c>
      <c r="BY11" s="241">
        <f t="shared" ca="1" si="9"/>
        <v>12</v>
      </c>
      <c r="BZ11" s="241">
        <f t="shared" ca="1" si="9"/>
        <v>12</v>
      </c>
      <c r="CA11" s="241">
        <f t="shared" ca="1" si="9"/>
        <v>12</v>
      </c>
      <c r="CB11" s="241">
        <f t="shared" ca="1" si="9"/>
        <v>12</v>
      </c>
      <c r="CC11" s="241">
        <f t="shared" ca="1" si="9"/>
        <v>12</v>
      </c>
      <c r="CD11" s="241">
        <f t="shared" ca="1" si="9"/>
        <v>12</v>
      </c>
      <c r="CE11" s="241">
        <f t="shared" ca="1" si="9"/>
        <v>13</v>
      </c>
      <c r="CF11" s="241">
        <f t="shared" ca="1" si="9"/>
        <v>13</v>
      </c>
      <c r="CG11" s="241">
        <f t="shared" ca="1" si="9"/>
        <v>13</v>
      </c>
      <c r="CH11" s="241">
        <f t="shared" ca="1" si="9"/>
        <v>13</v>
      </c>
      <c r="CI11" s="241">
        <f t="shared" ca="1" si="9"/>
        <v>13</v>
      </c>
      <c r="CJ11" s="241">
        <f t="shared" ca="1" si="9"/>
        <v>13</v>
      </c>
      <c r="CK11" s="241">
        <f t="shared" ca="1" si="9"/>
        <v>13</v>
      </c>
      <c r="CL11" s="241">
        <f t="shared" ca="1" si="9"/>
        <v>14</v>
      </c>
      <c r="CM11" s="241">
        <f t="shared" ca="1" si="9"/>
        <v>14</v>
      </c>
      <c r="CN11" s="241">
        <f t="shared" ca="1" si="9"/>
        <v>14</v>
      </c>
      <c r="CO11" s="241">
        <f t="shared" ca="1" si="9"/>
        <v>14</v>
      </c>
      <c r="CP11" s="241">
        <f t="shared" ca="1" si="9"/>
        <v>14</v>
      </c>
      <c r="CQ11" s="241">
        <f t="shared" ca="1" si="9"/>
        <v>14</v>
      </c>
      <c r="CR11" s="241">
        <f t="shared" ca="1" si="9"/>
        <v>14</v>
      </c>
      <c r="CS11" s="241">
        <f t="shared" ca="1" si="9"/>
        <v>15</v>
      </c>
      <c r="CT11" s="241">
        <f t="shared" ca="1" si="9"/>
        <v>15</v>
      </c>
      <c r="CU11" s="241">
        <f t="shared" ca="1" si="9"/>
        <v>15</v>
      </c>
      <c r="CV11" s="241">
        <f t="shared" ca="1" si="9"/>
        <v>15</v>
      </c>
      <c r="CW11" s="241">
        <f t="shared" ca="1" si="9"/>
        <v>15</v>
      </c>
      <c r="CX11" s="241">
        <f t="shared" ca="1" si="9"/>
        <v>15</v>
      </c>
      <c r="CY11" s="241">
        <f t="shared" ca="1" si="9"/>
        <v>15</v>
      </c>
      <c r="CZ11" s="241">
        <f t="shared" ca="1" si="9"/>
        <v>16</v>
      </c>
      <c r="DA11" s="241">
        <f t="shared" ca="1" si="9"/>
        <v>16</v>
      </c>
      <c r="DB11" s="241">
        <f t="shared" ca="1" si="9"/>
        <v>16</v>
      </c>
      <c r="DC11" s="241">
        <f t="shared" ca="1" si="9"/>
        <v>16</v>
      </c>
      <c r="DD11" s="241">
        <f t="shared" ca="1" si="9"/>
        <v>16</v>
      </c>
      <c r="DE11" s="241">
        <f t="shared" ca="1" si="9"/>
        <v>16</v>
      </c>
      <c r="DF11" s="241">
        <f t="shared" ca="1" si="9"/>
        <v>16</v>
      </c>
      <c r="DG11" s="241">
        <f t="shared" ca="1" si="9"/>
        <v>17</v>
      </c>
      <c r="DH11" s="241">
        <f t="shared" ca="1" si="9"/>
        <v>17</v>
      </c>
      <c r="DI11" s="241">
        <f t="shared" ca="1" si="9"/>
        <v>17</v>
      </c>
      <c r="DJ11" s="241">
        <f t="shared" ca="1" si="9"/>
        <v>17</v>
      </c>
      <c r="DK11" s="241">
        <f t="shared" ca="1" si="9"/>
        <v>17</v>
      </c>
      <c r="DL11" s="241">
        <f t="shared" ca="1" si="9"/>
        <v>17</v>
      </c>
      <c r="DM11" s="241">
        <f t="shared" ca="1" si="9"/>
        <v>17</v>
      </c>
      <c r="DN11" s="241">
        <f t="shared" ca="1" si="9"/>
        <v>18</v>
      </c>
      <c r="DO11" s="241">
        <f t="shared" ca="1" si="9"/>
        <v>18</v>
      </c>
      <c r="DP11" s="241">
        <f t="shared" ca="1" si="9"/>
        <v>18</v>
      </c>
      <c r="DQ11" s="241">
        <f t="shared" ca="1" si="9"/>
        <v>18</v>
      </c>
      <c r="DR11" s="241">
        <f t="shared" ca="1" si="9"/>
        <v>18</v>
      </c>
      <c r="DS11" s="241">
        <f t="shared" ca="1" si="9"/>
        <v>18</v>
      </c>
      <c r="DT11" s="241">
        <f t="shared" ca="1" si="9"/>
        <v>18</v>
      </c>
      <c r="DU11" s="241">
        <f t="shared" ca="1" si="9"/>
        <v>19</v>
      </c>
      <c r="DV11" s="241">
        <f t="shared" ca="1" si="9"/>
        <v>19</v>
      </c>
      <c r="DW11" s="241">
        <f t="shared" ca="1" si="9"/>
        <v>19</v>
      </c>
      <c r="DX11" s="241">
        <f t="shared" ca="1" si="9"/>
        <v>19</v>
      </c>
      <c r="DY11" s="241">
        <f t="shared" ca="1" si="9"/>
        <v>19</v>
      </c>
      <c r="DZ11" s="241">
        <f t="shared" ca="1" si="9"/>
        <v>19</v>
      </c>
      <c r="EA11" s="241">
        <f t="shared" ca="1" si="9"/>
        <v>19</v>
      </c>
      <c r="EB11" s="241">
        <f t="shared" ca="1" si="9"/>
        <v>20</v>
      </c>
      <c r="EC11" s="241">
        <f t="shared" ca="1" si="9"/>
        <v>20</v>
      </c>
      <c r="ED11" s="241">
        <f t="shared" ca="1" si="9"/>
        <v>20</v>
      </c>
      <c r="EE11" s="241">
        <f t="shared" ref="EE11:GP11" ca="1" si="10">IF(EE5="日",ED11+1,ED11)</f>
        <v>20</v>
      </c>
      <c r="EF11" s="241">
        <f t="shared" ca="1" si="10"/>
        <v>20</v>
      </c>
      <c r="EG11" s="241">
        <f t="shared" ca="1" si="10"/>
        <v>20</v>
      </c>
      <c r="EH11" s="241">
        <f t="shared" ca="1" si="10"/>
        <v>20</v>
      </c>
      <c r="EI11" s="241">
        <f t="shared" ca="1" si="10"/>
        <v>21</v>
      </c>
      <c r="EJ11" s="241">
        <f t="shared" ca="1" si="10"/>
        <v>21</v>
      </c>
      <c r="EK11" s="241">
        <f t="shared" ca="1" si="10"/>
        <v>21</v>
      </c>
      <c r="EL11" s="241">
        <f t="shared" ca="1" si="10"/>
        <v>21</v>
      </c>
      <c r="EM11" s="241">
        <f t="shared" ca="1" si="10"/>
        <v>21</v>
      </c>
      <c r="EN11" s="241">
        <f t="shared" ca="1" si="10"/>
        <v>21</v>
      </c>
      <c r="EO11" s="241">
        <f t="shared" ca="1" si="10"/>
        <v>21</v>
      </c>
      <c r="EP11" s="241">
        <f t="shared" ca="1" si="10"/>
        <v>22</v>
      </c>
      <c r="EQ11" s="241">
        <f t="shared" ca="1" si="10"/>
        <v>22</v>
      </c>
      <c r="ER11" s="241">
        <f t="shared" ca="1" si="10"/>
        <v>22</v>
      </c>
      <c r="ES11" s="241">
        <f t="shared" ca="1" si="10"/>
        <v>22</v>
      </c>
      <c r="ET11" s="241">
        <f t="shared" ca="1" si="10"/>
        <v>22</v>
      </c>
      <c r="EU11" s="241">
        <f t="shared" ca="1" si="10"/>
        <v>22</v>
      </c>
      <c r="EV11" s="241">
        <f t="shared" ca="1" si="10"/>
        <v>22</v>
      </c>
      <c r="EW11" s="241">
        <f t="shared" ca="1" si="10"/>
        <v>23</v>
      </c>
      <c r="EX11" s="241">
        <f t="shared" ca="1" si="10"/>
        <v>23</v>
      </c>
      <c r="EY11" s="241">
        <f t="shared" ca="1" si="10"/>
        <v>23</v>
      </c>
      <c r="EZ11" s="241">
        <f t="shared" ca="1" si="10"/>
        <v>23</v>
      </c>
      <c r="FA11" s="241">
        <f t="shared" ca="1" si="10"/>
        <v>23</v>
      </c>
      <c r="FB11" s="122">
        <f t="shared" ca="1" si="10"/>
        <v>23</v>
      </c>
      <c r="FC11" s="122">
        <f t="shared" ca="1" si="10"/>
        <v>23</v>
      </c>
      <c r="FD11" s="122">
        <f t="shared" ca="1" si="10"/>
        <v>24</v>
      </c>
      <c r="FE11" s="122">
        <f t="shared" ca="1" si="10"/>
        <v>24</v>
      </c>
      <c r="FF11" s="122">
        <f t="shared" ca="1" si="10"/>
        <v>24</v>
      </c>
      <c r="FG11" s="122">
        <f t="shared" ca="1" si="10"/>
        <v>24</v>
      </c>
      <c r="FH11" s="122">
        <f t="shared" ca="1" si="10"/>
        <v>24</v>
      </c>
      <c r="FI11" s="122">
        <f t="shared" ca="1" si="10"/>
        <v>24</v>
      </c>
      <c r="FJ11" s="122">
        <f t="shared" ca="1" si="10"/>
        <v>24</v>
      </c>
      <c r="FK11" s="122">
        <f t="shared" ca="1" si="10"/>
        <v>25</v>
      </c>
      <c r="FL11" s="122">
        <f t="shared" ca="1" si="10"/>
        <v>25</v>
      </c>
      <c r="FM11" s="122">
        <f t="shared" ca="1" si="10"/>
        <v>25</v>
      </c>
      <c r="FN11" s="245">
        <f t="shared" ca="1" si="10"/>
        <v>25</v>
      </c>
      <c r="FO11" s="122">
        <f t="shared" ca="1" si="10"/>
        <v>25</v>
      </c>
      <c r="FP11" s="246">
        <f t="shared" ca="1" si="10"/>
        <v>25</v>
      </c>
      <c r="FQ11" s="122">
        <f t="shared" ca="1" si="10"/>
        <v>25</v>
      </c>
      <c r="FR11" s="122">
        <f t="shared" ca="1" si="10"/>
        <v>26</v>
      </c>
      <c r="FS11" s="122">
        <f t="shared" ca="1" si="10"/>
        <v>26</v>
      </c>
      <c r="FT11" s="122">
        <f t="shared" ca="1" si="10"/>
        <v>26</v>
      </c>
      <c r="FU11" s="122">
        <f t="shared" ca="1" si="10"/>
        <v>26</v>
      </c>
      <c r="FV11" s="122">
        <f t="shared" ca="1" si="10"/>
        <v>26</v>
      </c>
      <c r="FW11" s="122">
        <f t="shared" ca="1" si="10"/>
        <v>26</v>
      </c>
      <c r="FX11" s="122">
        <f t="shared" ca="1" si="10"/>
        <v>26</v>
      </c>
      <c r="FY11" s="122">
        <f t="shared" ca="1" si="10"/>
        <v>27</v>
      </c>
      <c r="FZ11" s="122">
        <f t="shared" ca="1" si="10"/>
        <v>27</v>
      </c>
      <c r="GA11" s="122">
        <f t="shared" ca="1" si="10"/>
        <v>27</v>
      </c>
      <c r="GB11" s="122">
        <f t="shared" ca="1" si="10"/>
        <v>27</v>
      </c>
      <c r="GC11" s="122">
        <f t="shared" ca="1" si="10"/>
        <v>27</v>
      </c>
      <c r="GD11" s="122">
        <f t="shared" ca="1" si="10"/>
        <v>27</v>
      </c>
      <c r="GE11" s="122">
        <f t="shared" ca="1" si="10"/>
        <v>27</v>
      </c>
      <c r="GF11" s="122">
        <f t="shared" ca="1" si="10"/>
        <v>28</v>
      </c>
      <c r="GG11" s="1">
        <f t="shared" ca="1" si="10"/>
        <v>28</v>
      </c>
      <c r="GH11" s="1">
        <f t="shared" ca="1" si="10"/>
        <v>28</v>
      </c>
      <c r="GI11" s="1">
        <f t="shared" ca="1" si="10"/>
        <v>28</v>
      </c>
      <c r="GJ11" s="1">
        <f t="shared" ca="1" si="10"/>
        <v>28</v>
      </c>
      <c r="GK11" s="1">
        <f t="shared" ca="1" si="10"/>
        <v>28</v>
      </c>
      <c r="GL11" s="1">
        <f t="shared" ca="1" si="10"/>
        <v>28</v>
      </c>
      <c r="GM11" s="1">
        <f t="shared" ca="1" si="10"/>
        <v>29</v>
      </c>
      <c r="GN11" s="1">
        <f t="shared" ca="1" si="10"/>
        <v>29</v>
      </c>
      <c r="GO11" s="1">
        <f t="shared" ca="1" si="10"/>
        <v>29</v>
      </c>
      <c r="GP11" s="1">
        <f t="shared" ca="1" si="10"/>
        <v>29</v>
      </c>
      <c r="GQ11" s="1">
        <f t="shared" ref="GQ11:JB11" ca="1" si="11">IF(GQ5="日",GP11+1,GP11)</f>
        <v>29</v>
      </c>
      <c r="GR11" s="1">
        <f t="shared" ca="1" si="11"/>
        <v>29</v>
      </c>
      <c r="GS11" s="1">
        <f t="shared" ca="1" si="11"/>
        <v>29</v>
      </c>
      <c r="GT11" s="1">
        <f t="shared" ca="1" si="11"/>
        <v>30</v>
      </c>
      <c r="GU11" s="1">
        <f t="shared" ca="1" si="11"/>
        <v>30</v>
      </c>
      <c r="GV11" s="1">
        <f t="shared" ca="1" si="11"/>
        <v>30</v>
      </c>
      <c r="GW11" s="1">
        <f t="shared" ca="1" si="11"/>
        <v>30</v>
      </c>
      <c r="GX11" s="1">
        <f t="shared" ca="1" si="11"/>
        <v>30</v>
      </c>
      <c r="GY11" s="1">
        <f t="shared" ca="1" si="11"/>
        <v>30</v>
      </c>
      <c r="GZ11" s="1">
        <f t="shared" ca="1" si="11"/>
        <v>30</v>
      </c>
      <c r="HA11" s="1">
        <f t="shared" ca="1" si="11"/>
        <v>31</v>
      </c>
      <c r="HB11" s="1">
        <f t="shared" ca="1" si="11"/>
        <v>31</v>
      </c>
      <c r="HC11" s="1">
        <f t="shared" ca="1" si="11"/>
        <v>31</v>
      </c>
      <c r="HD11" s="1">
        <f t="shared" ca="1" si="11"/>
        <v>31</v>
      </c>
      <c r="HE11" s="1">
        <f t="shared" ca="1" si="11"/>
        <v>31</v>
      </c>
      <c r="HF11" s="1">
        <f t="shared" ca="1" si="11"/>
        <v>31</v>
      </c>
      <c r="HG11" s="1">
        <f t="shared" ca="1" si="11"/>
        <v>31</v>
      </c>
      <c r="HH11" s="1">
        <f t="shared" ca="1" si="11"/>
        <v>32</v>
      </c>
      <c r="HI11" s="1">
        <f t="shared" ca="1" si="11"/>
        <v>32</v>
      </c>
      <c r="HJ11" s="1">
        <f t="shared" ca="1" si="11"/>
        <v>32</v>
      </c>
      <c r="HK11" s="1">
        <f t="shared" ca="1" si="11"/>
        <v>32</v>
      </c>
      <c r="HL11" s="1">
        <f t="shared" ca="1" si="11"/>
        <v>32</v>
      </c>
      <c r="HM11" s="1">
        <f t="shared" ca="1" si="11"/>
        <v>32</v>
      </c>
      <c r="HN11" s="1">
        <f t="shared" ca="1" si="11"/>
        <v>32</v>
      </c>
      <c r="HO11" s="1">
        <f t="shared" ca="1" si="11"/>
        <v>33</v>
      </c>
      <c r="HP11" s="1">
        <f t="shared" ca="1" si="11"/>
        <v>33</v>
      </c>
      <c r="HQ11" s="1">
        <f t="shared" ca="1" si="11"/>
        <v>33</v>
      </c>
      <c r="HR11" s="1">
        <f t="shared" ca="1" si="11"/>
        <v>33</v>
      </c>
      <c r="HS11" s="1">
        <f t="shared" ca="1" si="11"/>
        <v>33</v>
      </c>
      <c r="HT11" s="1">
        <f t="shared" ca="1" si="11"/>
        <v>33</v>
      </c>
      <c r="HU11" s="1">
        <f t="shared" ca="1" si="11"/>
        <v>33</v>
      </c>
      <c r="HV11" s="1">
        <f t="shared" ca="1" si="11"/>
        <v>34</v>
      </c>
      <c r="HW11" s="1">
        <f t="shared" ca="1" si="11"/>
        <v>34</v>
      </c>
      <c r="HX11" s="1">
        <f t="shared" ca="1" si="11"/>
        <v>34</v>
      </c>
      <c r="HY11" s="1">
        <f t="shared" ca="1" si="11"/>
        <v>34</v>
      </c>
      <c r="HZ11" s="1">
        <f t="shared" ca="1" si="11"/>
        <v>34</v>
      </c>
      <c r="IA11" s="1">
        <f t="shared" ca="1" si="11"/>
        <v>34</v>
      </c>
      <c r="IB11" s="1">
        <f t="shared" ca="1" si="11"/>
        <v>34</v>
      </c>
      <c r="IC11" s="1">
        <f t="shared" ca="1" si="11"/>
        <v>35</v>
      </c>
      <c r="ID11" s="1">
        <f t="shared" ca="1" si="11"/>
        <v>35</v>
      </c>
      <c r="IE11" s="1">
        <f t="shared" ca="1" si="11"/>
        <v>35</v>
      </c>
      <c r="IF11" s="1">
        <f t="shared" ca="1" si="11"/>
        <v>35</v>
      </c>
      <c r="IG11" s="1">
        <f t="shared" ca="1" si="11"/>
        <v>35</v>
      </c>
      <c r="IH11" s="1">
        <f t="shared" ca="1" si="11"/>
        <v>35</v>
      </c>
      <c r="II11" s="1">
        <f t="shared" ca="1" si="11"/>
        <v>35</v>
      </c>
      <c r="IJ11" s="1">
        <f t="shared" ca="1" si="11"/>
        <v>36</v>
      </c>
      <c r="IK11" s="1">
        <f t="shared" ca="1" si="11"/>
        <v>36</v>
      </c>
      <c r="IL11" s="1">
        <f t="shared" ca="1" si="11"/>
        <v>36</v>
      </c>
      <c r="IM11" s="1">
        <f t="shared" ca="1" si="11"/>
        <v>36</v>
      </c>
      <c r="IN11" s="1">
        <f t="shared" ca="1" si="11"/>
        <v>36</v>
      </c>
      <c r="IO11" s="1">
        <f t="shared" ca="1" si="11"/>
        <v>36</v>
      </c>
      <c r="IP11" s="1">
        <f t="shared" ca="1" si="11"/>
        <v>36</v>
      </c>
      <c r="IQ11" s="1">
        <f t="shared" ca="1" si="11"/>
        <v>37</v>
      </c>
      <c r="IR11" s="1">
        <f t="shared" ca="1" si="11"/>
        <v>37</v>
      </c>
      <c r="IS11" s="1">
        <f t="shared" ca="1" si="11"/>
        <v>37</v>
      </c>
      <c r="IT11" s="1">
        <f t="shared" ca="1" si="11"/>
        <v>37</v>
      </c>
      <c r="IU11" s="1">
        <f t="shared" ca="1" si="11"/>
        <v>37</v>
      </c>
      <c r="IV11" s="1">
        <f t="shared" ca="1" si="11"/>
        <v>37</v>
      </c>
      <c r="IW11" s="1">
        <f t="shared" ca="1" si="11"/>
        <v>37</v>
      </c>
      <c r="IX11" s="1">
        <f t="shared" ca="1" si="11"/>
        <v>38</v>
      </c>
      <c r="IY11" s="1">
        <f t="shared" ca="1" si="11"/>
        <v>38</v>
      </c>
      <c r="IZ11" s="1">
        <f t="shared" ca="1" si="11"/>
        <v>38</v>
      </c>
      <c r="JA11" s="1">
        <f t="shared" ca="1" si="11"/>
        <v>38</v>
      </c>
      <c r="JB11" s="1">
        <f t="shared" ca="1" si="11"/>
        <v>38</v>
      </c>
      <c r="JC11" s="1">
        <f t="shared" ref="JC11:LN11" ca="1" si="12">IF(JC5="日",JB11+1,JB11)</f>
        <v>38</v>
      </c>
      <c r="JD11" s="1">
        <f t="shared" ca="1" si="12"/>
        <v>38</v>
      </c>
      <c r="JE11" s="1">
        <f t="shared" ca="1" si="12"/>
        <v>39</v>
      </c>
      <c r="JF11" s="1">
        <f t="shared" ca="1" si="12"/>
        <v>39</v>
      </c>
      <c r="JG11" s="1">
        <f t="shared" ca="1" si="12"/>
        <v>39</v>
      </c>
      <c r="JH11" s="1">
        <f t="shared" ca="1" si="12"/>
        <v>39</v>
      </c>
      <c r="JI11" s="1">
        <f t="shared" ca="1" si="12"/>
        <v>39</v>
      </c>
      <c r="JJ11" s="1">
        <f t="shared" ca="1" si="12"/>
        <v>39</v>
      </c>
      <c r="JK11" s="1">
        <f t="shared" ca="1" si="12"/>
        <v>39</v>
      </c>
      <c r="JL11" s="1">
        <f t="shared" ca="1" si="12"/>
        <v>40</v>
      </c>
      <c r="JM11" s="1">
        <f t="shared" ca="1" si="12"/>
        <v>40</v>
      </c>
      <c r="JN11" s="1">
        <f t="shared" ca="1" si="12"/>
        <v>40</v>
      </c>
      <c r="JO11" s="1">
        <f t="shared" ca="1" si="12"/>
        <v>40</v>
      </c>
      <c r="JP11" s="1">
        <f t="shared" ca="1" si="12"/>
        <v>40</v>
      </c>
      <c r="JQ11" s="1">
        <f t="shared" ca="1" si="12"/>
        <v>40</v>
      </c>
      <c r="JR11" s="1">
        <f t="shared" ca="1" si="12"/>
        <v>40</v>
      </c>
      <c r="JS11" s="1">
        <f t="shared" ca="1" si="12"/>
        <v>41</v>
      </c>
      <c r="JT11" s="1">
        <f t="shared" ca="1" si="12"/>
        <v>41</v>
      </c>
      <c r="JU11" s="1">
        <f t="shared" ca="1" si="12"/>
        <v>41</v>
      </c>
      <c r="JV11" s="1">
        <f t="shared" ca="1" si="12"/>
        <v>41</v>
      </c>
      <c r="JW11" s="1">
        <f t="shared" ca="1" si="12"/>
        <v>41</v>
      </c>
      <c r="JX11" s="1">
        <f t="shared" ca="1" si="12"/>
        <v>41</v>
      </c>
      <c r="JY11" s="1">
        <f t="shared" ca="1" si="12"/>
        <v>41</v>
      </c>
      <c r="JZ11" s="1">
        <f t="shared" ca="1" si="12"/>
        <v>42</v>
      </c>
      <c r="KA11" s="1">
        <f t="shared" ca="1" si="12"/>
        <v>42</v>
      </c>
      <c r="KB11" s="1">
        <f t="shared" ca="1" si="12"/>
        <v>42</v>
      </c>
      <c r="KC11" s="1">
        <f t="shared" ca="1" si="12"/>
        <v>42</v>
      </c>
      <c r="KD11" s="1">
        <f t="shared" ca="1" si="12"/>
        <v>42</v>
      </c>
      <c r="KE11" s="1">
        <f t="shared" ca="1" si="12"/>
        <v>42</v>
      </c>
      <c r="KF11" s="1">
        <f t="shared" ca="1" si="12"/>
        <v>42</v>
      </c>
      <c r="KG11" s="1">
        <f t="shared" ca="1" si="12"/>
        <v>43</v>
      </c>
      <c r="KH11" s="1">
        <f t="shared" ca="1" si="12"/>
        <v>43</v>
      </c>
      <c r="KI11" s="1">
        <f t="shared" ca="1" si="12"/>
        <v>43</v>
      </c>
      <c r="KJ11" s="1">
        <f t="shared" ca="1" si="12"/>
        <v>43</v>
      </c>
      <c r="KK11" s="1">
        <f t="shared" ca="1" si="12"/>
        <v>43</v>
      </c>
      <c r="KL11" s="1">
        <f t="shared" ca="1" si="12"/>
        <v>43</v>
      </c>
      <c r="KM11" s="1">
        <f t="shared" ca="1" si="12"/>
        <v>43</v>
      </c>
      <c r="KN11" s="1">
        <f t="shared" ca="1" si="12"/>
        <v>44</v>
      </c>
      <c r="KO11" s="1">
        <f t="shared" ca="1" si="12"/>
        <v>44</v>
      </c>
      <c r="KP11" s="1">
        <f t="shared" ca="1" si="12"/>
        <v>44</v>
      </c>
      <c r="KQ11" s="1">
        <f t="shared" ca="1" si="12"/>
        <v>44</v>
      </c>
      <c r="KR11" s="1">
        <f t="shared" ca="1" si="12"/>
        <v>44</v>
      </c>
      <c r="KS11" s="1">
        <f t="shared" ca="1" si="12"/>
        <v>44</v>
      </c>
      <c r="KT11" s="1">
        <f t="shared" ca="1" si="12"/>
        <v>44</v>
      </c>
      <c r="KU11" s="1">
        <f t="shared" ca="1" si="12"/>
        <v>45</v>
      </c>
      <c r="KV11" s="291">
        <f t="shared" ca="1" si="12"/>
        <v>45</v>
      </c>
      <c r="KW11" s="292">
        <f t="shared" ca="1" si="12"/>
        <v>45</v>
      </c>
      <c r="KX11" s="292">
        <f t="shared" ca="1" si="12"/>
        <v>45</v>
      </c>
      <c r="KY11" s="292">
        <f t="shared" ca="1" si="12"/>
        <v>45</v>
      </c>
      <c r="KZ11" s="292">
        <f t="shared" ca="1" si="12"/>
        <v>45</v>
      </c>
      <c r="LA11" s="293">
        <f t="shared" ca="1" si="12"/>
        <v>45</v>
      </c>
      <c r="LB11" s="1">
        <f t="shared" ca="1" si="12"/>
        <v>46</v>
      </c>
      <c r="LC11" s="1">
        <f t="shared" ca="1" si="12"/>
        <v>46</v>
      </c>
      <c r="LD11" s="1">
        <f t="shared" ca="1" si="12"/>
        <v>46</v>
      </c>
      <c r="LE11" s="1">
        <f t="shared" ca="1" si="12"/>
        <v>46</v>
      </c>
      <c r="LF11" s="1">
        <f t="shared" ca="1" si="12"/>
        <v>46</v>
      </c>
      <c r="LG11" s="1">
        <f t="shared" ca="1" si="12"/>
        <v>46</v>
      </c>
      <c r="LH11" s="1">
        <f t="shared" ca="1" si="12"/>
        <v>46</v>
      </c>
      <c r="LI11" s="1">
        <f t="shared" ca="1" si="12"/>
        <v>47</v>
      </c>
      <c r="LJ11" s="1">
        <f t="shared" ca="1" si="12"/>
        <v>47</v>
      </c>
      <c r="LK11" s="1">
        <f t="shared" ca="1" si="12"/>
        <v>47</v>
      </c>
      <c r="LL11" s="1">
        <f t="shared" ca="1" si="12"/>
        <v>47</v>
      </c>
      <c r="LM11" s="1">
        <f t="shared" ca="1" si="12"/>
        <v>47</v>
      </c>
      <c r="LN11" s="1">
        <f t="shared" ca="1" si="12"/>
        <v>47</v>
      </c>
      <c r="LO11" s="1">
        <f t="shared" ref="LO11:NZ11" ca="1" si="13">IF(LO5="日",LN11+1,LN11)</f>
        <v>47</v>
      </c>
      <c r="LP11" s="1">
        <f t="shared" ca="1" si="13"/>
        <v>48</v>
      </c>
      <c r="LQ11" s="1">
        <f t="shared" ca="1" si="13"/>
        <v>48</v>
      </c>
      <c r="LR11" s="1">
        <f t="shared" ca="1" si="13"/>
        <v>48</v>
      </c>
      <c r="LS11" s="1">
        <f t="shared" ca="1" si="13"/>
        <v>48</v>
      </c>
      <c r="LT11" s="1">
        <f t="shared" ca="1" si="13"/>
        <v>48</v>
      </c>
      <c r="LU11" s="1">
        <f t="shared" ca="1" si="13"/>
        <v>48</v>
      </c>
      <c r="LV11" s="1">
        <f t="shared" ca="1" si="13"/>
        <v>48</v>
      </c>
      <c r="LW11" s="1">
        <f t="shared" ca="1" si="13"/>
        <v>49</v>
      </c>
      <c r="LX11" s="1">
        <f t="shared" ca="1" si="13"/>
        <v>49</v>
      </c>
      <c r="LY11" s="1">
        <f t="shared" ca="1" si="13"/>
        <v>49</v>
      </c>
      <c r="LZ11" s="1">
        <f t="shared" ca="1" si="13"/>
        <v>49</v>
      </c>
      <c r="MA11" s="1">
        <f t="shared" ca="1" si="13"/>
        <v>49</v>
      </c>
      <c r="MB11" s="1">
        <f t="shared" ca="1" si="13"/>
        <v>49</v>
      </c>
      <c r="MC11" s="1">
        <f t="shared" ca="1" si="13"/>
        <v>49</v>
      </c>
      <c r="MD11" s="1">
        <f t="shared" ca="1" si="13"/>
        <v>50</v>
      </c>
      <c r="ME11" s="1">
        <f t="shared" ca="1" si="13"/>
        <v>50</v>
      </c>
      <c r="MF11" s="1">
        <f t="shared" ca="1" si="13"/>
        <v>50</v>
      </c>
      <c r="MG11" s="1">
        <f t="shared" ca="1" si="13"/>
        <v>50</v>
      </c>
      <c r="MH11" s="1">
        <f t="shared" ca="1" si="13"/>
        <v>50</v>
      </c>
      <c r="MI11" s="1">
        <f t="shared" ca="1" si="13"/>
        <v>50</v>
      </c>
      <c r="MJ11" s="1">
        <f t="shared" ca="1" si="13"/>
        <v>50</v>
      </c>
      <c r="MK11" s="1">
        <f t="shared" ca="1" si="13"/>
        <v>51</v>
      </c>
      <c r="ML11" s="1">
        <f t="shared" ca="1" si="13"/>
        <v>51</v>
      </c>
      <c r="MM11" s="1">
        <f t="shared" ca="1" si="13"/>
        <v>51</v>
      </c>
      <c r="MN11" s="1">
        <f t="shared" ca="1" si="13"/>
        <v>51</v>
      </c>
      <c r="MO11" s="1">
        <f t="shared" ca="1" si="13"/>
        <v>51</v>
      </c>
      <c r="MP11" s="1">
        <f t="shared" ca="1" si="13"/>
        <v>51</v>
      </c>
      <c r="MQ11" s="1">
        <f t="shared" ca="1" si="13"/>
        <v>51</v>
      </c>
      <c r="MR11" s="1">
        <f t="shared" ca="1" si="13"/>
        <v>52</v>
      </c>
      <c r="MS11" s="1">
        <f t="shared" ca="1" si="13"/>
        <v>52</v>
      </c>
      <c r="MT11" s="1">
        <f t="shared" ca="1" si="13"/>
        <v>52</v>
      </c>
      <c r="MU11" s="1">
        <f t="shared" ca="1" si="13"/>
        <v>52</v>
      </c>
      <c r="MV11" s="1">
        <f t="shared" ca="1" si="13"/>
        <v>52</v>
      </c>
      <c r="MW11" s="1">
        <f t="shared" ca="1" si="13"/>
        <v>52</v>
      </c>
      <c r="MX11" s="1">
        <f t="shared" ca="1" si="13"/>
        <v>52</v>
      </c>
      <c r="MY11" s="1">
        <f t="shared" ca="1" si="13"/>
        <v>53</v>
      </c>
      <c r="MZ11" s="1">
        <f t="shared" ca="1" si="13"/>
        <v>53</v>
      </c>
      <c r="NA11" s="1">
        <f t="shared" ca="1" si="13"/>
        <v>53</v>
      </c>
      <c r="NB11" s="1">
        <f t="shared" ca="1" si="13"/>
        <v>53</v>
      </c>
      <c r="NC11" s="1">
        <f t="shared" ca="1" si="13"/>
        <v>53</v>
      </c>
      <c r="ND11" s="1">
        <f t="shared" ca="1" si="13"/>
        <v>53</v>
      </c>
      <c r="NE11" s="1">
        <f t="shared" ca="1" si="13"/>
        <v>53</v>
      </c>
      <c r="NF11" s="1">
        <f t="shared" ca="1" si="13"/>
        <v>53</v>
      </c>
      <c r="NG11" s="1">
        <f t="shared" ca="1" si="13"/>
        <v>54</v>
      </c>
      <c r="NH11" s="1">
        <f t="shared" ca="1" si="13"/>
        <v>54</v>
      </c>
      <c r="NI11" s="1">
        <f t="shared" ca="1" si="13"/>
        <v>54</v>
      </c>
      <c r="NJ11" s="1">
        <f t="shared" ca="1" si="13"/>
        <v>54</v>
      </c>
      <c r="NK11" s="1">
        <f t="shared" ca="1" si="13"/>
        <v>54</v>
      </c>
      <c r="NL11" s="1">
        <f t="shared" ca="1" si="13"/>
        <v>54</v>
      </c>
      <c r="NM11" s="1">
        <f t="shared" ca="1" si="13"/>
        <v>54</v>
      </c>
      <c r="NN11" s="1">
        <f t="shared" ca="1" si="13"/>
        <v>55</v>
      </c>
      <c r="NO11" s="1">
        <f t="shared" ca="1" si="13"/>
        <v>55</v>
      </c>
      <c r="NP11" s="1">
        <f t="shared" ca="1" si="13"/>
        <v>55</v>
      </c>
      <c r="NQ11" s="1">
        <f t="shared" ca="1" si="13"/>
        <v>55</v>
      </c>
      <c r="NR11" s="1">
        <f t="shared" ca="1" si="13"/>
        <v>55</v>
      </c>
      <c r="NS11" s="1">
        <f t="shared" ca="1" si="13"/>
        <v>55</v>
      </c>
      <c r="NT11" s="1">
        <f t="shared" ca="1" si="13"/>
        <v>55</v>
      </c>
      <c r="NU11" s="1">
        <f t="shared" ca="1" si="13"/>
        <v>56</v>
      </c>
      <c r="NV11" s="1">
        <f t="shared" ca="1" si="13"/>
        <v>56</v>
      </c>
      <c r="NW11" s="1">
        <f t="shared" ca="1" si="13"/>
        <v>56</v>
      </c>
      <c r="NX11" s="1">
        <f t="shared" ca="1" si="13"/>
        <v>56</v>
      </c>
      <c r="NY11" s="1">
        <f t="shared" ca="1" si="13"/>
        <v>56</v>
      </c>
      <c r="NZ11" s="1">
        <f t="shared" ca="1" si="13"/>
        <v>56</v>
      </c>
      <c r="OA11" s="1">
        <f t="shared" ref="OA11:OK11" ca="1" si="14">IF(OA5="日",NZ11+1,NZ11)</f>
        <v>56</v>
      </c>
      <c r="OB11" s="1">
        <f t="shared" ca="1" si="14"/>
        <v>57</v>
      </c>
      <c r="OC11" s="1">
        <f t="shared" ca="1" si="14"/>
        <v>57</v>
      </c>
      <c r="OD11" s="1">
        <f t="shared" ca="1" si="14"/>
        <v>57</v>
      </c>
      <c r="OE11" s="1">
        <f t="shared" ca="1" si="14"/>
        <v>57</v>
      </c>
      <c r="OF11" s="1">
        <f t="shared" ca="1" si="14"/>
        <v>57</v>
      </c>
      <c r="OG11" s="1">
        <f t="shared" ca="1" si="14"/>
        <v>57</v>
      </c>
      <c r="OH11" s="1">
        <f t="shared" ca="1" si="14"/>
        <v>57</v>
      </c>
      <c r="OI11" s="1">
        <f t="shared" ca="1" si="14"/>
        <v>58</v>
      </c>
      <c r="OJ11" s="1">
        <f t="shared" ca="1" si="14"/>
        <v>58</v>
      </c>
      <c r="OK11" s="1">
        <f t="shared" ca="1" si="14"/>
        <v>58</v>
      </c>
    </row>
    <row r="12" spans="2:404" ht="13.5" customHeight="1" x14ac:dyDescent="0.15">
      <c r="B12" s="234" t="s">
        <v>9</v>
      </c>
      <c r="C12" s="301" t="s">
        <v>228</v>
      </c>
      <c r="D12" s="236"/>
      <c r="E12" s="195" t="e">
        <f>IF(E6=0,0,1)</f>
        <v>#REF!</v>
      </c>
      <c r="F12" s="193" t="e">
        <f t="shared" ref="F12:BQ12" si="15">IF(F6=0,0,1)</f>
        <v>#REF!</v>
      </c>
      <c r="G12" s="193" t="e">
        <f t="shared" si="15"/>
        <v>#REF!</v>
      </c>
      <c r="H12" s="193" t="e">
        <f t="shared" si="15"/>
        <v>#REF!</v>
      </c>
      <c r="I12" s="193" t="e">
        <f t="shared" si="15"/>
        <v>#REF!</v>
      </c>
      <c r="J12" s="193" t="e">
        <f t="shared" si="15"/>
        <v>#REF!</v>
      </c>
      <c r="K12" s="193" t="e">
        <f t="shared" si="15"/>
        <v>#REF!</v>
      </c>
      <c r="L12" s="193" t="e">
        <f t="shared" si="15"/>
        <v>#REF!</v>
      </c>
      <c r="M12" s="193" t="e">
        <f t="shared" si="15"/>
        <v>#REF!</v>
      </c>
      <c r="N12" s="193" t="e">
        <f t="shared" si="15"/>
        <v>#REF!</v>
      </c>
      <c r="O12" s="193" t="e">
        <f t="shared" si="15"/>
        <v>#REF!</v>
      </c>
      <c r="P12" s="193" t="e">
        <f t="shared" si="15"/>
        <v>#REF!</v>
      </c>
      <c r="Q12" s="193" t="e">
        <f t="shared" si="15"/>
        <v>#REF!</v>
      </c>
      <c r="R12" s="193" t="e">
        <f t="shared" si="15"/>
        <v>#REF!</v>
      </c>
      <c r="S12" s="193" t="e">
        <f t="shared" si="15"/>
        <v>#REF!</v>
      </c>
      <c r="T12" s="193" t="e">
        <f t="shared" si="15"/>
        <v>#REF!</v>
      </c>
      <c r="U12" s="193" t="e">
        <f t="shared" si="15"/>
        <v>#REF!</v>
      </c>
      <c r="V12" s="193" t="e">
        <f t="shared" si="15"/>
        <v>#REF!</v>
      </c>
      <c r="W12" s="193" t="e">
        <f t="shared" si="15"/>
        <v>#REF!</v>
      </c>
      <c r="X12" s="193" t="e">
        <f t="shared" si="15"/>
        <v>#REF!</v>
      </c>
      <c r="Y12" s="193" t="e">
        <f t="shared" si="15"/>
        <v>#REF!</v>
      </c>
      <c r="Z12" s="193" t="e">
        <f t="shared" si="15"/>
        <v>#REF!</v>
      </c>
      <c r="AA12" s="193" t="e">
        <f t="shared" si="15"/>
        <v>#REF!</v>
      </c>
      <c r="AB12" s="193" t="e">
        <f t="shared" si="15"/>
        <v>#REF!</v>
      </c>
      <c r="AC12" s="193" t="e">
        <f t="shared" si="15"/>
        <v>#REF!</v>
      </c>
      <c r="AD12" s="193" t="e">
        <f t="shared" si="15"/>
        <v>#REF!</v>
      </c>
      <c r="AE12" s="193" t="e">
        <f t="shared" si="15"/>
        <v>#REF!</v>
      </c>
      <c r="AF12" s="193" t="e">
        <f t="shared" si="15"/>
        <v>#REF!</v>
      </c>
      <c r="AG12" s="193" t="e">
        <f t="shared" si="15"/>
        <v>#REF!</v>
      </c>
      <c r="AH12" s="193" t="e">
        <f t="shared" si="15"/>
        <v>#REF!</v>
      </c>
      <c r="AI12" s="194" t="e">
        <f t="shared" si="15"/>
        <v>#REF!</v>
      </c>
      <c r="AJ12" s="195" t="e">
        <f t="shared" si="15"/>
        <v>#REF!</v>
      </c>
      <c r="AK12" s="193" t="e">
        <f t="shared" si="15"/>
        <v>#REF!</v>
      </c>
      <c r="AL12" s="193" t="e">
        <f t="shared" si="15"/>
        <v>#REF!</v>
      </c>
      <c r="AM12" s="193" t="e">
        <f t="shared" si="15"/>
        <v>#REF!</v>
      </c>
      <c r="AN12" s="193" t="e">
        <f t="shared" si="15"/>
        <v>#REF!</v>
      </c>
      <c r="AO12" s="193" t="e">
        <f t="shared" si="15"/>
        <v>#REF!</v>
      </c>
      <c r="AP12" s="193" t="e">
        <f t="shared" si="15"/>
        <v>#REF!</v>
      </c>
      <c r="AQ12" s="193" t="e">
        <f t="shared" si="15"/>
        <v>#REF!</v>
      </c>
      <c r="AR12" s="193" t="e">
        <f t="shared" si="15"/>
        <v>#REF!</v>
      </c>
      <c r="AS12" s="193" t="e">
        <f t="shared" si="15"/>
        <v>#REF!</v>
      </c>
      <c r="AT12" s="193" t="e">
        <f t="shared" si="15"/>
        <v>#REF!</v>
      </c>
      <c r="AU12" s="193" t="e">
        <f t="shared" si="15"/>
        <v>#REF!</v>
      </c>
      <c r="AV12" s="193" t="e">
        <f t="shared" si="15"/>
        <v>#REF!</v>
      </c>
      <c r="AW12" s="193" t="e">
        <f t="shared" si="15"/>
        <v>#REF!</v>
      </c>
      <c r="AX12" s="193" t="e">
        <f t="shared" si="15"/>
        <v>#REF!</v>
      </c>
      <c r="AY12" s="193" t="e">
        <f t="shared" si="15"/>
        <v>#REF!</v>
      </c>
      <c r="AZ12" s="193" t="e">
        <f t="shared" si="15"/>
        <v>#REF!</v>
      </c>
      <c r="BA12" s="193" t="e">
        <f t="shared" si="15"/>
        <v>#REF!</v>
      </c>
      <c r="BB12" s="193" t="e">
        <f t="shared" si="15"/>
        <v>#REF!</v>
      </c>
      <c r="BC12" s="193" t="e">
        <f t="shared" si="15"/>
        <v>#REF!</v>
      </c>
      <c r="BD12" s="193" t="e">
        <f t="shared" si="15"/>
        <v>#REF!</v>
      </c>
      <c r="BE12" s="193" t="e">
        <f t="shared" si="15"/>
        <v>#REF!</v>
      </c>
      <c r="BF12" s="193" t="e">
        <f t="shared" si="15"/>
        <v>#REF!</v>
      </c>
      <c r="BG12" s="193" t="e">
        <f t="shared" si="15"/>
        <v>#REF!</v>
      </c>
      <c r="BH12" s="193" t="e">
        <f t="shared" si="15"/>
        <v>#REF!</v>
      </c>
      <c r="BI12" s="193" t="e">
        <f t="shared" si="15"/>
        <v>#REF!</v>
      </c>
      <c r="BJ12" s="193" t="e">
        <f t="shared" si="15"/>
        <v>#REF!</v>
      </c>
      <c r="BK12" s="193" t="e">
        <f t="shared" si="15"/>
        <v>#REF!</v>
      </c>
      <c r="BL12" s="193" t="e">
        <f t="shared" si="15"/>
        <v>#REF!</v>
      </c>
      <c r="BM12" s="194" t="e">
        <f t="shared" si="15"/>
        <v>#REF!</v>
      </c>
      <c r="BN12" s="193" t="e">
        <f t="shared" si="15"/>
        <v>#REF!</v>
      </c>
      <c r="BO12" s="193" t="e">
        <f t="shared" si="15"/>
        <v>#REF!</v>
      </c>
      <c r="BP12" s="193" t="e">
        <f t="shared" si="15"/>
        <v>#REF!</v>
      </c>
      <c r="BQ12" s="193" t="e">
        <f t="shared" si="15"/>
        <v>#REF!</v>
      </c>
      <c r="BR12" s="193" t="e">
        <f t="shared" ref="BR12:EC12" si="16">IF(BR6=0,0,1)</f>
        <v>#REF!</v>
      </c>
      <c r="BS12" s="193" t="e">
        <f t="shared" si="16"/>
        <v>#REF!</v>
      </c>
      <c r="BT12" s="193" t="e">
        <f t="shared" si="16"/>
        <v>#REF!</v>
      </c>
      <c r="BU12" s="193" t="e">
        <f t="shared" si="16"/>
        <v>#REF!</v>
      </c>
      <c r="BV12" s="193" t="e">
        <f t="shared" si="16"/>
        <v>#REF!</v>
      </c>
      <c r="BW12" s="193" t="e">
        <f t="shared" si="16"/>
        <v>#REF!</v>
      </c>
      <c r="BX12" s="193" t="e">
        <f t="shared" si="16"/>
        <v>#REF!</v>
      </c>
      <c r="BY12" s="193" t="e">
        <f t="shared" si="16"/>
        <v>#REF!</v>
      </c>
      <c r="BZ12" s="193" t="e">
        <f t="shared" si="16"/>
        <v>#REF!</v>
      </c>
      <c r="CA12" s="193" t="e">
        <f t="shared" si="16"/>
        <v>#REF!</v>
      </c>
      <c r="CB12" s="193" t="e">
        <f t="shared" si="16"/>
        <v>#REF!</v>
      </c>
      <c r="CC12" s="193" t="e">
        <f t="shared" si="16"/>
        <v>#REF!</v>
      </c>
      <c r="CD12" s="193" t="e">
        <f t="shared" si="16"/>
        <v>#REF!</v>
      </c>
      <c r="CE12" s="193" t="e">
        <f t="shared" si="16"/>
        <v>#REF!</v>
      </c>
      <c r="CF12" s="193" t="e">
        <f t="shared" si="16"/>
        <v>#REF!</v>
      </c>
      <c r="CG12" s="193" t="e">
        <f t="shared" si="16"/>
        <v>#REF!</v>
      </c>
      <c r="CH12" s="193" t="e">
        <f t="shared" si="16"/>
        <v>#REF!</v>
      </c>
      <c r="CI12" s="193" t="e">
        <f t="shared" si="16"/>
        <v>#REF!</v>
      </c>
      <c r="CJ12" s="193" t="e">
        <f t="shared" si="16"/>
        <v>#REF!</v>
      </c>
      <c r="CK12" s="193" t="e">
        <f t="shared" si="16"/>
        <v>#REF!</v>
      </c>
      <c r="CL12" s="193" t="e">
        <f t="shared" si="16"/>
        <v>#REF!</v>
      </c>
      <c r="CM12" s="193" t="e">
        <f t="shared" si="16"/>
        <v>#REF!</v>
      </c>
      <c r="CN12" s="193" t="e">
        <f t="shared" si="16"/>
        <v>#REF!</v>
      </c>
      <c r="CO12" s="193" t="e">
        <f t="shared" si="16"/>
        <v>#REF!</v>
      </c>
      <c r="CP12" s="193" t="e">
        <f t="shared" si="16"/>
        <v>#REF!</v>
      </c>
      <c r="CQ12" s="193" t="e">
        <f t="shared" si="16"/>
        <v>#REF!</v>
      </c>
      <c r="CR12" s="194" t="e">
        <f t="shared" si="16"/>
        <v>#REF!</v>
      </c>
      <c r="CS12" s="195" t="e">
        <f t="shared" si="16"/>
        <v>#REF!</v>
      </c>
      <c r="CT12" s="193" t="e">
        <f t="shared" si="16"/>
        <v>#REF!</v>
      </c>
      <c r="CU12" s="193" t="e">
        <f t="shared" si="16"/>
        <v>#REF!</v>
      </c>
      <c r="CV12" s="193" t="e">
        <f t="shared" si="16"/>
        <v>#REF!</v>
      </c>
      <c r="CW12" s="193" t="e">
        <f t="shared" si="16"/>
        <v>#REF!</v>
      </c>
      <c r="CX12" s="193" t="e">
        <f t="shared" si="16"/>
        <v>#REF!</v>
      </c>
      <c r="CY12" s="193" t="e">
        <f t="shared" si="16"/>
        <v>#REF!</v>
      </c>
      <c r="CZ12" s="193" t="e">
        <f t="shared" si="16"/>
        <v>#REF!</v>
      </c>
      <c r="DA12" s="193" t="e">
        <f t="shared" si="16"/>
        <v>#REF!</v>
      </c>
      <c r="DB12" s="193" t="e">
        <f t="shared" si="16"/>
        <v>#REF!</v>
      </c>
      <c r="DC12" s="193" t="e">
        <f t="shared" si="16"/>
        <v>#REF!</v>
      </c>
      <c r="DD12" s="193" t="e">
        <f t="shared" si="16"/>
        <v>#REF!</v>
      </c>
      <c r="DE12" s="193" t="e">
        <f t="shared" si="16"/>
        <v>#REF!</v>
      </c>
      <c r="DF12" s="193" t="e">
        <f t="shared" si="16"/>
        <v>#REF!</v>
      </c>
      <c r="DG12" s="193" t="e">
        <f t="shared" si="16"/>
        <v>#REF!</v>
      </c>
      <c r="DH12" s="193" t="e">
        <f t="shared" si="16"/>
        <v>#REF!</v>
      </c>
      <c r="DI12" s="193" t="e">
        <f t="shared" si="16"/>
        <v>#REF!</v>
      </c>
      <c r="DJ12" s="193" t="e">
        <f t="shared" si="16"/>
        <v>#REF!</v>
      </c>
      <c r="DK12" s="193" t="e">
        <f t="shared" si="16"/>
        <v>#REF!</v>
      </c>
      <c r="DL12" s="193" t="e">
        <f t="shared" si="16"/>
        <v>#REF!</v>
      </c>
      <c r="DM12" s="193" t="e">
        <f t="shared" si="16"/>
        <v>#REF!</v>
      </c>
      <c r="DN12" s="193" t="e">
        <f t="shared" si="16"/>
        <v>#REF!</v>
      </c>
      <c r="DO12" s="193" t="e">
        <f t="shared" si="16"/>
        <v>#REF!</v>
      </c>
      <c r="DP12" s="193" t="e">
        <f t="shared" si="16"/>
        <v>#REF!</v>
      </c>
      <c r="DQ12" s="193" t="e">
        <f t="shared" si="16"/>
        <v>#REF!</v>
      </c>
      <c r="DR12" s="193" t="e">
        <f t="shared" si="16"/>
        <v>#REF!</v>
      </c>
      <c r="DS12" s="193" t="e">
        <f t="shared" si="16"/>
        <v>#REF!</v>
      </c>
      <c r="DT12" s="193" t="e">
        <f t="shared" si="16"/>
        <v>#REF!</v>
      </c>
      <c r="DU12" s="193" t="e">
        <f t="shared" si="16"/>
        <v>#REF!</v>
      </c>
      <c r="DV12" s="194" t="e">
        <f t="shared" si="16"/>
        <v>#REF!</v>
      </c>
      <c r="DW12" s="195" t="e">
        <f t="shared" si="16"/>
        <v>#REF!</v>
      </c>
      <c r="DX12" s="193" t="e">
        <f t="shared" si="16"/>
        <v>#REF!</v>
      </c>
      <c r="DY12" s="193" t="e">
        <f t="shared" si="16"/>
        <v>#REF!</v>
      </c>
      <c r="DZ12" s="193" t="e">
        <f t="shared" si="16"/>
        <v>#REF!</v>
      </c>
      <c r="EA12" s="193" t="e">
        <f t="shared" si="16"/>
        <v>#REF!</v>
      </c>
      <c r="EB12" s="193" t="e">
        <f t="shared" si="16"/>
        <v>#REF!</v>
      </c>
      <c r="EC12" s="193" t="e">
        <f t="shared" si="16"/>
        <v>#REF!</v>
      </c>
      <c r="ED12" s="193" t="e">
        <f t="shared" ref="ED12:FM12" si="17">IF(ED6=0,0,1)</f>
        <v>#REF!</v>
      </c>
      <c r="EE12" s="193" t="e">
        <f t="shared" si="17"/>
        <v>#REF!</v>
      </c>
      <c r="EF12" s="193" t="e">
        <f t="shared" si="17"/>
        <v>#REF!</v>
      </c>
      <c r="EG12" s="193" t="e">
        <f t="shared" si="17"/>
        <v>#REF!</v>
      </c>
      <c r="EH12" s="193" t="e">
        <f t="shared" si="17"/>
        <v>#REF!</v>
      </c>
      <c r="EI12" s="193" t="e">
        <f t="shared" si="17"/>
        <v>#REF!</v>
      </c>
      <c r="EJ12" s="193" t="e">
        <f t="shared" si="17"/>
        <v>#REF!</v>
      </c>
      <c r="EK12" s="193" t="e">
        <f t="shared" si="17"/>
        <v>#REF!</v>
      </c>
      <c r="EL12" s="193" t="e">
        <f t="shared" si="17"/>
        <v>#REF!</v>
      </c>
      <c r="EM12" s="193" t="e">
        <f t="shared" si="17"/>
        <v>#REF!</v>
      </c>
      <c r="EN12" s="193" t="e">
        <f t="shared" si="17"/>
        <v>#REF!</v>
      </c>
      <c r="EO12" s="193" t="e">
        <f t="shared" si="17"/>
        <v>#REF!</v>
      </c>
      <c r="EP12" s="193" t="e">
        <f t="shared" si="17"/>
        <v>#REF!</v>
      </c>
      <c r="EQ12" s="193" t="e">
        <f t="shared" si="17"/>
        <v>#REF!</v>
      </c>
      <c r="ER12" s="193" t="e">
        <f t="shared" si="17"/>
        <v>#REF!</v>
      </c>
      <c r="ES12" s="193" t="e">
        <f t="shared" si="17"/>
        <v>#REF!</v>
      </c>
      <c r="ET12" s="193" t="e">
        <f t="shared" si="17"/>
        <v>#REF!</v>
      </c>
      <c r="EU12" s="193" t="e">
        <f t="shared" si="17"/>
        <v>#REF!</v>
      </c>
      <c r="EV12" s="193" t="e">
        <f t="shared" si="17"/>
        <v>#REF!</v>
      </c>
      <c r="EW12" s="193" t="e">
        <f t="shared" si="17"/>
        <v>#REF!</v>
      </c>
      <c r="EX12" s="193" t="e">
        <f t="shared" si="17"/>
        <v>#REF!</v>
      </c>
      <c r="EY12" s="193" t="e">
        <f t="shared" si="17"/>
        <v>#REF!</v>
      </c>
      <c r="EZ12" s="193" t="e">
        <f t="shared" si="17"/>
        <v>#REF!</v>
      </c>
      <c r="FA12" s="194" t="e">
        <f t="shared" si="17"/>
        <v>#REF!</v>
      </c>
      <c r="FB12" s="195" t="e">
        <f t="shared" si="17"/>
        <v>#REF!</v>
      </c>
      <c r="FC12" s="193" t="e">
        <f t="shared" si="17"/>
        <v>#REF!</v>
      </c>
      <c r="FD12" s="193" t="e">
        <f t="shared" si="17"/>
        <v>#REF!</v>
      </c>
      <c r="FE12" s="193" t="e">
        <f t="shared" si="17"/>
        <v>#REF!</v>
      </c>
      <c r="FF12" s="193" t="e">
        <f t="shared" si="17"/>
        <v>#REF!</v>
      </c>
      <c r="FG12" s="193" t="e">
        <f t="shared" si="17"/>
        <v>#REF!</v>
      </c>
      <c r="FH12" s="193" t="e">
        <f t="shared" si="17"/>
        <v>#REF!</v>
      </c>
      <c r="FI12" s="193" t="e">
        <f t="shared" si="17"/>
        <v>#REF!</v>
      </c>
      <c r="FJ12" s="193" t="e">
        <f t="shared" si="17"/>
        <v>#REF!</v>
      </c>
      <c r="FK12" s="193" t="e">
        <f t="shared" si="17"/>
        <v>#REF!</v>
      </c>
      <c r="FL12" s="193" t="e">
        <f t="shared" si="17"/>
        <v>#REF!</v>
      </c>
      <c r="FM12" s="193" t="e">
        <f t="shared" si="17"/>
        <v>#REF!</v>
      </c>
      <c r="FN12" s="219" t="e">
        <f>IF($FM12+$FQ12&gt;0,IF(FN6=0,0,1),0)</f>
        <v>#REF!</v>
      </c>
      <c r="FO12" s="193" t="e">
        <f t="shared" ref="FO12:FP12" si="18">IF($FM12+$FQ12&gt;0,IF(FO6=0,0,1),0)</f>
        <v>#REF!</v>
      </c>
      <c r="FP12" s="220" t="e">
        <f t="shared" si="18"/>
        <v>#REF!</v>
      </c>
      <c r="FQ12" s="193" t="e">
        <f t="shared" ref="FQ12:IB12" si="19">IF(FQ6=0,0,1)</f>
        <v>#REF!</v>
      </c>
      <c r="FR12" s="193" t="e">
        <f t="shared" si="19"/>
        <v>#REF!</v>
      </c>
      <c r="FS12" s="193" t="e">
        <f t="shared" si="19"/>
        <v>#REF!</v>
      </c>
      <c r="FT12" s="193" t="e">
        <f t="shared" si="19"/>
        <v>#REF!</v>
      </c>
      <c r="FU12" s="193" t="e">
        <f t="shared" si="19"/>
        <v>#REF!</v>
      </c>
      <c r="FV12" s="193" t="e">
        <f t="shared" si="19"/>
        <v>#REF!</v>
      </c>
      <c r="FW12" s="193" t="e">
        <f t="shared" si="19"/>
        <v>#REF!</v>
      </c>
      <c r="FX12" s="193" t="e">
        <f t="shared" si="19"/>
        <v>#REF!</v>
      </c>
      <c r="FY12" s="193" t="e">
        <f t="shared" si="19"/>
        <v>#REF!</v>
      </c>
      <c r="FZ12" s="193" t="e">
        <f t="shared" si="19"/>
        <v>#REF!</v>
      </c>
      <c r="GA12" s="193" t="e">
        <f t="shared" si="19"/>
        <v>#REF!</v>
      </c>
      <c r="GB12" s="193" t="e">
        <f t="shared" si="19"/>
        <v>#REF!</v>
      </c>
      <c r="GC12" s="193" t="e">
        <f t="shared" si="19"/>
        <v>#REF!</v>
      </c>
      <c r="GD12" s="193" t="e">
        <f t="shared" si="19"/>
        <v>#REF!</v>
      </c>
      <c r="GE12" s="193" t="e">
        <f t="shared" si="19"/>
        <v>#REF!</v>
      </c>
      <c r="GF12" s="194" t="e">
        <f t="shared" si="19"/>
        <v>#REF!</v>
      </c>
      <c r="GG12" s="195" t="e">
        <f t="shared" si="19"/>
        <v>#REF!</v>
      </c>
      <c r="GH12" s="193" t="e">
        <f t="shared" si="19"/>
        <v>#REF!</v>
      </c>
      <c r="GI12" s="193" t="e">
        <f t="shared" si="19"/>
        <v>#REF!</v>
      </c>
      <c r="GJ12" s="193" t="e">
        <f t="shared" si="19"/>
        <v>#REF!</v>
      </c>
      <c r="GK12" s="193" t="e">
        <f t="shared" si="19"/>
        <v>#REF!</v>
      </c>
      <c r="GL12" s="193" t="e">
        <f t="shared" si="19"/>
        <v>#REF!</v>
      </c>
      <c r="GM12" s="193" t="e">
        <f t="shared" si="19"/>
        <v>#REF!</v>
      </c>
      <c r="GN12" s="193" t="e">
        <f t="shared" si="19"/>
        <v>#REF!</v>
      </c>
      <c r="GO12" s="193" t="e">
        <f t="shared" si="19"/>
        <v>#REF!</v>
      </c>
      <c r="GP12" s="193" t="e">
        <f t="shared" si="19"/>
        <v>#REF!</v>
      </c>
      <c r="GQ12" s="193" t="e">
        <f t="shared" si="19"/>
        <v>#REF!</v>
      </c>
      <c r="GR12" s="193" t="e">
        <f t="shared" si="19"/>
        <v>#REF!</v>
      </c>
      <c r="GS12" s="193" t="e">
        <f t="shared" si="19"/>
        <v>#REF!</v>
      </c>
      <c r="GT12" s="193" t="e">
        <f t="shared" si="19"/>
        <v>#REF!</v>
      </c>
      <c r="GU12" s="193" t="e">
        <f t="shared" si="19"/>
        <v>#REF!</v>
      </c>
      <c r="GV12" s="193" t="e">
        <f t="shared" si="19"/>
        <v>#REF!</v>
      </c>
      <c r="GW12" s="193" t="e">
        <f t="shared" si="19"/>
        <v>#REF!</v>
      </c>
      <c r="GX12" s="193" t="e">
        <f t="shared" si="19"/>
        <v>#REF!</v>
      </c>
      <c r="GY12" s="193" t="e">
        <f t="shared" si="19"/>
        <v>#REF!</v>
      </c>
      <c r="GZ12" s="193" t="e">
        <f t="shared" si="19"/>
        <v>#REF!</v>
      </c>
      <c r="HA12" s="193" t="e">
        <f t="shared" si="19"/>
        <v>#REF!</v>
      </c>
      <c r="HB12" s="193" t="e">
        <f t="shared" si="19"/>
        <v>#REF!</v>
      </c>
      <c r="HC12" s="193" t="e">
        <f t="shared" si="19"/>
        <v>#REF!</v>
      </c>
      <c r="HD12" s="193" t="e">
        <f t="shared" si="19"/>
        <v>#REF!</v>
      </c>
      <c r="HE12" s="193" t="e">
        <f t="shared" si="19"/>
        <v>#REF!</v>
      </c>
      <c r="HF12" s="193" t="e">
        <f t="shared" si="19"/>
        <v>#REF!</v>
      </c>
      <c r="HG12" s="193" t="e">
        <f t="shared" si="19"/>
        <v>#REF!</v>
      </c>
      <c r="HH12" s="193" t="e">
        <f t="shared" si="19"/>
        <v>#REF!</v>
      </c>
      <c r="HI12" s="193" t="e">
        <f t="shared" si="19"/>
        <v>#REF!</v>
      </c>
      <c r="HJ12" s="194" t="e">
        <f t="shared" si="19"/>
        <v>#REF!</v>
      </c>
      <c r="HK12" s="195" t="e">
        <f t="shared" si="19"/>
        <v>#REF!</v>
      </c>
      <c r="HL12" s="193" t="e">
        <f t="shared" si="19"/>
        <v>#REF!</v>
      </c>
      <c r="HM12" s="193" t="e">
        <f t="shared" si="19"/>
        <v>#REF!</v>
      </c>
      <c r="HN12" s="193" t="e">
        <f t="shared" si="19"/>
        <v>#REF!</v>
      </c>
      <c r="HO12" s="193" t="e">
        <f t="shared" si="19"/>
        <v>#REF!</v>
      </c>
      <c r="HP12" s="193" t="e">
        <f t="shared" si="19"/>
        <v>#REF!</v>
      </c>
      <c r="HQ12" s="193" t="e">
        <f t="shared" si="19"/>
        <v>#REF!</v>
      </c>
      <c r="HR12" s="193" t="e">
        <f t="shared" si="19"/>
        <v>#REF!</v>
      </c>
      <c r="HS12" s="193" t="e">
        <f t="shared" si="19"/>
        <v>#REF!</v>
      </c>
      <c r="HT12" s="193" t="e">
        <f t="shared" si="19"/>
        <v>#REF!</v>
      </c>
      <c r="HU12" s="193" t="e">
        <f t="shared" si="19"/>
        <v>#REF!</v>
      </c>
      <c r="HV12" s="193" t="e">
        <f t="shared" si="19"/>
        <v>#REF!</v>
      </c>
      <c r="HW12" s="193" t="e">
        <f t="shared" si="19"/>
        <v>#REF!</v>
      </c>
      <c r="HX12" s="193" t="e">
        <f t="shared" si="19"/>
        <v>#REF!</v>
      </c>
      <c r="HY12" s="193" t="e">
        <f t="shared" si="19"/>
        <v>#REF!</v>
      </c>
      <c r="HZ12" s="193" t="e">
        <f t="shared" si="19"/>
        <v>#REF!</v>
      </c>
      <c r="IA12" s="193" t="e">
        <f t="shared" si="19"/>
        <v>#REF!</v>
      </c>
      <c r="IB12" s="193" t="e">
        <f t="shared" si="19"/>
        <v>#REF!</v>
      </c>
      <c r="IC12" s="193" t="e">
        <f t="shared" ref="IC12:KN12" si="20">IF(IC6=0,0,1)</f>
        <v>#REF!</v>
      </c>
      <c r="ID12" s="193" t="e">
        <f t="shared" si="20"/>
        <v>#REF!</v>
      </c>
      <c r="IE12" s="193" t="e">
        <f t="shared" si="20"/>
        <v>#REF!</v>
      </c>
      <c r="IF12" s="193" t="e">
        <f t="shared" si="20"/>
        <v>#REF!</v>
      </c>
      <c r="IG12" s="193" t="e">
        <f t="shared" si="20"/>
        <v>#REF!</v>
      </c>
      <c r="IH12" s="193" t="e">
        <f t="shared" si="20"/>
        <v>#REF!</v>
      </c>
      <c r="II12" s="193" t="e">
        <f t="shared" si="20"/>
        <v>#REF!</v>
      </c>
      <c r="IJ12" s="193" t="e">
        <f t="shared" si="20"/>
        <v>#REF!</v>
      </c>
      <c r="IK12" s="193" t="e">
        <f t="shared" si="20"/>
        <v>#REF!</v>
      </c>
      <c r="IL12" s="193" t="e">
        <f t="shared" si="20"/>
        <v>#REF!</v>
      </c>
      <c r="IM12" s="193" t="e">
        <f t="shared" si="20"/>
        <v>#REF!</v>
      </c>
      <c r="IN12" s="193" t="e">
        <f t="shared" si="20"/>
        <v>#REF!</v>
      </c>
      <c r="IO12" s="194" t="e">
        <f t="shared" si="20"/>
        <v>#REF!</v>
      </c>
      <c r="IP12" s="195" t="e">
        <f t="shared" si="20"/>
        <v>#REF!</v>
      </c>
      <c r="IQ12" s="193" t="e">
        <f t="shared" si="20"/>
        <v>#REF!</v>
      </c>
      <c r="IR12" s="193" t="e">
        <f t="shared" si="20"/>
        <v>#REF!</v>
      </c>
      <c r="IS12" s="193" t="e">
        <f t="shared" si="20"/>
        <v>#REF!</v>
      </c>
      <c r="IT12" s="193" t="e">
        <f t="shared" si="20"/>
        <v>#REF!</v>
      </c>
      <c r="IU12" s="193" t="e">
        <f t="shared" si="20"/>
        <v>#REF!</v>
      </c>
      <c r="IV12" s="193" t="e">
        <f t="shared" si="20"/>
        <v>#REF!</v>
      </c>
      <c r="IW12" s="193" t="e">
        <f t="shared" si="20"/>
        <v>#REF!</v>
      </c>
      <c r="IX12" s="193" t="e">
        <f t="shared" si="20"/>
        <v>#REF!</v>
      </c>
      <c r="IY12" s="193" t="e">
        <f t="shared" si="20"/>
        <v>#REF!</v>
      </c>
      <c r="IZ12" s="193" t="e">
        <f t="shared" si="20"/>
        <v>#REF!</v>
      </c>
      <c r="JA12" s="193" t="e">
        <f t="shared" si="20"/>
        <v>#REF!</v>
      </c>
      <c r="JB12" s="193" t="e">
        <f t="shared" si="20"/>
        <v>#REF!</v>
      </c>
      <c r="JC12" s="193" t="e">
        <f t="shared" si="20"/>
        <v>#REF!</v>
      </c>
      <c r="JD12" s="193" t="e">
        <f t="shared" si="20"/>
        <v>#REF!</v>
      </c>
      <c r="JE12" s="193" t="e">
        <f t="shared" si="20"/>
        <v>#REF!</v>
      </c>
      <c r="JF12" s="193" t="e">
        <f t="shared" si="20"/>
        <v>#REF!</v>
      </c>
      <c r="JG12" s="193" t="e">
        <f t="shared" si="20"/>
        <v>#REF!</v>
      </c>
      <c r="JH12" s="193" t="e">
        <f t="shared" si="20"/>
        <v>#REF!</v>
      </c>
      <c r="JI12" s="193" t="e">
        <f t="shared" si="20"/>
        <v>#REF!</v>
      </c>
      <c r="JJ12" s="193" t="e">
        <f t="shared" si="20"/>
        <v>#REF!</v>
      </c>
      <c r="JK12" s="193" t="e">
        <f t="shared" si="20"/>
        <v>#REF!</v>
      </c>
      <c r="JL12" s="193" t="e">
        <f t="shared" si="20"/>
        <v>#REF!</v>
      </c>
      <c r="JM12" s="193" t="e">
        <f t="shared" si="20"/>
        <v>#REF!</v>
      </c>
      <c r="JN12" s="193" t="e">
        <f t="shared" si="20"/>
        <v>#REF!</v>
      </c>
      <c r="JO12" s="193" t="e">
        <f t="shared" si="20"/>
        <v>#REF!</v>
      </c>
      <c r="JP12" s="193" t="e">
        <f t="shared" si="20"/>
        <v>#REF!</v>
      </c>
      <c r="JQ12" s="193" t="e">
        <f t="shared" si="20"/>
        <v>#REF!</v>
      </c>
      <c r="JR12" s="193" t="e">
        <f t="shared" si="20"/>
        <v>#REF!</v>
      </c>
      <c r="JS12" s="194" t="e">
        <f t="shared" si="20"/>
        <v>#REF!</v>
      </c>
      <c r="JT12" s="195" t="e">
        <f t="shared" si="20"/>
        <v>#REF!</v>
      </c>
      <c r="JU12" s="193" t="e">
        <f t="shared" si="20"/>
        <v>#REF!</v>
      </c>
      <c r="JV12" s="193" t="e">
        <f t="shared" si="20"/>
        <v>#REF!</v>
      </c>
      <c r="JW12" s="193" t="e">
        <f t="shared" si="20"/>
        <v>#REF!</v>
      </c>
      <c r="JX12" s="193" t="e">
        <f t="shared" si="20"/>
        <v>#REF!</v>
      </c>
      <c r="JY12" s="193" t="e">
        <f t="shared" si="20"/>
        <v>#REF!</v>
      </c>
      <c r="JZ12" s="193" t="e">
        <f t="shared" si="20"/>
        <v>#REF!</v>
      </c>
      <c r="KA12" s="193" t="e">
        <f t="shared" si="20"/>
        <v>#REF!</v>
      </c>
      <c r="KB12" s="193" t="e">
        <f t="shared" si="20"/>
        <v>#REF!</v>
      </c>
      <c r="KC12" s="193" t="e">
        <f t="shared" si="20"/>
        <v>#REF!</v>
      </c>
      <c r="KD12" s="193" t="e">
        <f t="shared" si="20"/>
        <v>#REF!</v>
      </c>
      <c r="KE12" s="193" t="e">
        <f t="shared" si="20"/>
        <v>#REF!</v>
      </c>
      <c r="KF12" s="193" t="e">
        <f t="shared" si="20"/>
        <v>#REF!</v>
      </c>
      <c r="KG12" s="193" t="e">
        <f t="shared" si="20"/>
        <v>#REF!</v>
      </c>
      <c r="KH12" s="193" t="e">
        <f t="shared" si="20"/>
        <v>#REF!</v>
      </c>
      <c r="KI12" s="193" t="e">
        <f t="shared" si="20"/>
        <v>#REF!</v>
      </c>
      <c r="KJ12" s="193" t="e">
        <f t="shared" si="20"/>
        <v>#REF!</v>
      </c>
      <c r="KK12" s="193" t="e">
        <f t="shared" si="20"/>
        <v>#REF!</v>
      </c>
      <c r="KL12" s="193" t="e">
        <f t="shared" si="20"/>
        <v>#REF!</v>
      </c>
      <c r="KM12" s="193" t="e">
        <f t="shared" si="20"/>
        <v>#REF!</v>
      </c>
      <c r="KN12" s="193" t="e">
        <f t="shared" si="20"/>
        <v>#REF!</v>
      </c>
      <c r="KO12" s="193" t="e">
        <f t="shared" ref="KO12:MZ12" si="21">IF(KO6=0,0,1)</f>
        <v>#REF!</v>
      </c>
      <c r="KP12" s="193" t="e">
        <f t="shared" si="21"/>
        <v>#REF!</v>
      </c>
      <c r="KQ12" s="193" t="e">
        <f t="shared" si="21"/>
        <v>#REF!</v>
      </c>
      <c r="KR12" s="193" t="e">
        <f t="shared" si="21"/>
        <v>#REF!</v>
      </c>
      <c r="KS12" s="193" t="e">
        <f t="shared" si="21"/>
        <v>#REF!</v>
      </c>
      <c r="KT12" s="193" t="e">
        <f t="shared" si="21"/>
        <v>#REF!</v>
      </c>
      <c r="KU12" s="193" t="e">
        <f t="shared" si="21"/>
        <v>#REF!</v>
      </c>
      <c r="KV12" s="219" t="e">
        <f>IF($KU12+$LB12&gt;0,IF(KV6=0,0,1),0)</f>
        <v>#REF!</v>
      </c>
      <c r="KW12" s="193" t="e">
        <f t="shared" ref="KW12:LA12" si="22">IF($KU12+$LB12&gt;0,IF(KW6=0,0,1),0)</f>
        <v>#REF!</v>
      </c>
      <c r="KX12" s="194" t="e">
        <f t="shared" si="22"/>
        <v>#REF!</v>
      </c>
      <c r="KY12" s="195" t="e">
        <f t="shared" si="22"/>
        <v>#REF!</v>
      </c>
      <c r="KZ12" s="193" t="e">
        <f t="shared" si="22"/>
        <v>#REF!</v>
      </c>
      <c r="LA12" s="220" t="e">
        <f t="shared" si="22"/>
        <v>#REF!</v>
      </c>
      <c r="LB12" s="193" t="e">
        <f t="shared" si="21"/>
        <v>#REF!</v>
      </c>
      <c r="LC12" s="193" t="e">
        <f t="shared" si="21"/>
        <v>#REF!</v>
      </c>
      <c r="LD12" s="193" t="e">
        <f t="shared" si="21"/>
        <v>#REF!</v>
      </c>
      <c r="LE12" s="193" t="e">
        <f t="shared" si="21"/>
        <v>#REF!</v>
      </c>
      <c r="LF12" s="193" t="e">
        <f t="shared" si="21"/>
        <v>#REF!</v>
      </c>
      <c r="LG12" s="193" t="e">
        <f t="shared" si="21"/>
        <v>#REF!</v>
      </c>
      <c r="LH12" s="193" t="e">
        <f t="shared" si="21"/>
        <v>#REF!</v>
      </c>
      <c r="LI12" s="193" t="e">
        <f t="shared" si="21"/>
        <v>#REF!</v>
      </c>
      <c r="LJ12" s="193" t="e">
        <f t="shared" si="21"/>
        <v>#REF!</v>
      </c>
      <c r="LK12" s="193" t="e">
        <f t="shared" si="21"/>
        <v>#REF!</v>
      </c>
      <c r="LL12" s="193" t="e">
        <f t="shared" si="21"/>
        <v>#REF!</v>
      </c>
      <c r="LM12" s="193" t="e">
        <f t="shared" si="21"/>
        <v>#REF!</v>
      </c>
      <c r="LN12" s="193" t="e">
        <f t="shared" si="21"/>
        <v>#REF!</v>
      </c>
      <c r="LO12" s="193" t="e">
        <f t="shared" si="21"/>
        <v>#REF!</v>
      </c>
      <c r="LP12" s="193" t="e">
        <f t="shared" si="21"/>
        <v>#REF!</v>
      </c>
      <c r="LQ12" s="193" t="e">
        <f t="shared" si="21"/>
        <v>#REF!</v>
      </c>
      <c r="LR12" s="193" t="e">
        <f t="shared" si="21"/>
        <v>#REF!</v>
      </c>
      <c r="LS12" s="193" t="e">
        <f t="shared" si="21"/>
        <v>#REF!</v>
      </c>
      <c r="LT12" s="193" t="e">
        <f t="shared" si="21"/>
        <v>#REF!</v>
      </c>
      <c r="LU12" s="193" t="e">
        <f t="shared" si="21"/>
        <v>#REF!</v>
      </c>
      <c r="LV12" s="193" t="e">
        <f t="shared" si="21"/>
        <v>#REF!</v>
      </c>
      <c r="LW12" s="193" t="e">
        <f t="shared" si="21"/>
        <v>#REF!</v>
      </c>
      <c r="LX12" s="193" t="e">
        <f t="shared" si="21"/>
        <v>#REF!</v>
      </c>
      <c r="LY12" s="193" t="e">
        <f t="shared" si="21"/>
        <v>#REF!</v>
      </c>
      <c r="LZ12" s="193" t="e">
        <f t="shared" si="21"/>
        <v>#REF!</v>
      </c>
      <c r="MA12" s="193" t="e">
        <f t="shared" si="21"/>
        <v>#REF!</v>
      </c>
      <c r="MB12" s="193" t="e">
        <f t="shared" si="21"/>
        <v>#REF!</v>
      </c>
      <c r="MC12" s="194" t="e">
        <f t="shared" si="21"/>
        <v>#REF!</v>
      </c>
      <c r="MD12" s="195" t="e">
        <f t="shared" si="21"/>
        <v>#REF!</v>
      </c>
      <c r="ME12" s="193" t="e">
        <f t="shared" si="21"/>
        <v>#REF!</v>
      </c>
      <c r="MF12" s="193" t="e">
        <f t="shared" si="21"/>
        <v>#REF!</v>
      </c>
      <c r="MG12" s="193" t="e">
        <f t="shared" si="21"/>
        <v>#REF!</v>
      </c>
      <c r="MH12" s="193" t="e">
        <f t="shared" si="21"/>
        <v>#REF!</v>
      </c>
      <c r="MI12" s="193" t="e">
        <f t="shared" si="21"/>
        <v>#REF!</v>
      </c>
      <c r="MJ12" s="193" t="e">
        <f t="shared" si="21"/>
        <v>#REF!</v>
      </c>
      <c r="MK12" s="193" t="e">
        <f t="shared" si="21"/>
        <v>#REF!</v>
      </c>
      <c r="ML12" s="193" t="e">
        <f t="shared" si="21"/>
        <v>#REF!</v>
      </c>
      <c r="MM12" s="193" t="e">
        <f t="shared" si="21"/>
        <v>#REF!</v>
      </c>
      <c r="MN12" s="193" t="e">
        <f t="shared" si="21"/>
        <v>#REF!</v>
      </c>
      <c r="MO12" s="193" t="e">
        <f t="shared" si="21"/>
        <v>#REF!</v>
      </c>
      <c r="MP12" s="193" t="e">
        <f t="shared" si="21"/>
        <v>#REF!</v>
      </c>
      <c r="MQ12" s="193" t="e">
        <f t="shared" si="21"/>
        <v>#REF!</v>
      </c>
      <c r="MR12" s="193" t="e">
        <f t="shared" si="21"/>
        <v>#REF!</v>
      </c>
      <c r="MS12" s="193" t="e">
        <f t="shared" si="21"/>
        <v>#REF!</v>
      </c>
      <c r="MT12" s="193" t="e">
        <f t="shared" si="21"/>
        <v>#REF!</v>
      </c>
      <c r="MU12" s="193" t="e">
        <f t="shared" si="21"/>
        <v>#REF!</v>
      </c>
      <c r="MV12" s="193" t="e">
        <f t="shared" si="21"/>
        <v>#REF!</v>
      </c>
      <c r="MW12" s="193" t="e">
        <f t="shared" si="21"/>
        <v>#REF!</v>
      </c>
      <c r="MX12" s="193" t="e">
        <f t="shared" si="21"/>
        <v>#REF!</v>
      </c>
      <c r="MY12" s="193" t="e">
        <f t="shared" si="21"/>
        <v>#REF!</v>
      </c>
      <c r="MZ12" s="193" t="e">
        <f t="shared" si="21"/>
        <v>#REF!</v>
      </c>
      <c r="NA12" s="193" t="e">
        <f t="shared" ref="NA12:OK12" si="23">IF(NA6=0,0,1)</f>
        <v>#REF!</v>
      </c>
      <c r="NB12" s="193" t="e">
        <f t="shared" si="23"/>
        <v>#REF!</v>
      </c>
      <c r="NC12" s="193" t="e">
        <f t="shared" si="23"/>
        <v>#REF!</v>
      </c>
      <c r="ND12" s="193" t="e">
        <f t="shared" si="23"/>
        <v>#REF!</v>
      </c>
      <c r="NE12" s="193" t="e">
        <f t="shared" si="23"/>
        <v>#REF!</v>
      </c>
      <c r="NF12" s="194" t="e">
        <f t="shared" si="23"/>
        <v>#REF!</v>
      </c>
      <c r="NG12" s="195" t="e">
        <f t="shared" si="23"/>
        <v>#REF!</v>
      </c>
      <c r="NH12" s="193" t="e">
        <f t="shared" si="23"/>
        <v>#REF!</v>
      </c>
      <c r="NI12" s="193" t="e">
        <f t="shared" si="23"/>
        <v>#REF!</v>
      </c>
      <c r="NJ12" s="193" t="e">
        <f t="shared" si="23"/>
        <v>#REF!</v>
      </c>
      <c r="NK12" s="193" t="e">
        <f t="shared" si="23"/>
        <v>#REF!</v>
      </c>
      <c r="NL12" s="193" t="e">
        <f t="shared" si="23"/>
        <v>#REF!</v>
      </c>
      <c r="NM12" s="193" t="e">
        <f t="shared" si="23"/>
        <v>#REF!</v>
      </c>
      <c r="NN12" s="193" t="e">
        <f t="shared" si="23"/>
        <v>#REF!</v>
      </c>
      <c r="NO12" s="193" t="e">
        <f t="shared" si="23"/>
        <v>#REF!</v>
      </c>
      <c r="NP12" s="193" t="e">
        <f t="shared" si="23"/>
        <v>#REF!</v>
      </c>
      <c r="NQ12" s="193" t="e">
        <f t="shared" si="23"/>
        <v>#REF!</v>
      </c>
      <c r="NR12" s="193" t="e">
        <f t="shared" si="23"/>
        <v>#REF!</v>
      </c>
      <c r="NS12" s="193" t="e">
        <f t="shared" si="23"/>
        <v>#REF!</v>
      </c>
      <c r="NT12" s="193" t="e">
        <f t="shared" si="23"/>
        <v>#REF!</v>
      </c>
      <c r="NU12" s="193" t="e">
        <f t="shared" si="23"/>
        <v>#REF!</v>
      </c>
      <c r="NV12" s="193" t="e">
        <f t="shared" si="23"/>
        <v>#REF!</v>
      </c>
      <c r="NW12" s="193" t="e">
        <f t="shared" si="23"/>
        <v>#REF!</v>
      </c>
      <c r="NX12" s="193" t="e">
        <f t="shared" si="23"/>
        <v>#REF!</v>
      </c>
      <c r="NY12" s="193" t="e">
        <f t="shared" si="23"/>
        <v>#REF!</v>
      </c>
      <c r="NZ12" s="193" t="e">
        <f t="shared" si="23"/>
        <v>#REF!</v>
      </c>
      <c r="OA12" s="193" t="e">
        <f t="shared" si="23"/>
        <v>#REF!</v>
      </c>
      <c r="OB12" s="193" t="e">
        <f t="shared" si="23"/>
        <v>#REF!</v>
      </c>
      <c r="OC12" s="193" t="e">
        <f t="shared" si="23"/>
        <v>#REF!</v>
      </c>
      <c r="OD12" s="193" t="e">
        <f t="shared" si="23"/>
        <v>#REF!</v>
      </c>
      <c r="OE12" s="193" t="e">
        <f t="shared" si="23"/>
        <v>#REF!</v>
      </c>
      <c r="OF12" s="193" t="e">
        <f t="shared" si="23"/>
        <v>#REF!</v>
      </c>
      <c r="OG12" s="193" t="e">
        <f t="shared" si="23"/>
        <v>#REF!</v>
      </c>
      <c r="OH12" s="193" t="e">
        <f t="shared" si="23"/>
        <v>#REF!</v>
      </c>
      <c r="OI12" s="193" t="e">
        <f t="shared" si="23"/>
        <v>#REF!</v>
      </c>
      <c r="OJ12" s="193" t="e">
        <f t="shared" si="23"/>
        <v>#REF!</v>
      </c>
      <c r="OK12" s="194" t="e">
        <f t="shared" si="23"/>
        <v>#REF!</v>
      </c>
      <c r="OL12" t="s">
        <v>233</v>
      </c>
      <c r="OM12">
        <f>COUNTIF(E12:OK12,1)</f>
        <v>0</v>
      </c>
      <c r="ON12" s="39" t="s">
        <v>234</v>
      </c>
    </row>
    <row r="13" spans="2:404" ht="13.5" customHeight="1" x14ac:dyDescent="0.15">
      <c r="B13" s="234" t="s">
        <v>9</v>
      </c>
      <c r="C13" s="300" t="s">
        <v>107</v>
      </c>
      <c r="D13" s="201"/>
      <c r="E13" s="125" t="e">
        <f>IF(E7=0,0,1)</f>
        <v>#REF!</v>
      </c>
      <c r="F13" t="e">
        <f t="shared" ref="F13:BP13" si="24">IF(F7=0,0,1)</f>
        <v>#REF!</v>
      </c>
      <c r="G13" t="e">
        <f t="shared" si="24"/>
        <v>#REF!</v>
      </c>
      <c r="H13" t="e">
        <f t="shared" si="24"/>
        <v>#REF!</v>
      </c>
      <c r="I13" t="e">
        <f t="shared" si="24"/>
        <v>#REF!</v>
      </c>
      <c r="J13" t="e">
        <f t="shared" si="24"/>
        <v>#REF!</v>
      </c>
      <c r="K13" t="e">
        <f t="shared" si="24"/>
        <v>#REF!</v>
      </c>
      <c r="L13" t="e">
        <f t="shared" si="24"/>
        <v>#REF!</v>
      </c>
      <c r="M13" t="e">
        <f t="shared" si="24"/>
        <v>#REF!</v>
      </c>
      <c r="N13" t="e">
        <f t="shared" si="24"/>
        <v>#REF!</v>
      </c>
      <c r="O13" t="e">
        <f t="shared" si="24"/>
        <v>#REF!</v>
      </c>
      <c r="P13" t="e">
        <f t="shared" si="24"/>
        <v>#REF!</v>
      </c>
      <c r="Q13" t="e">
        <f t="shared" si="24"/>
        <v>#REF!</v>
      </c>
      <c r="R13" t="e">
        <f t="shared" si="24"/>
        <v>#REF!</v>
      </c>
      <c r="S13" t="e">
        <f t="shared" si="24"/>
        <v>#REF!</v>
      </c>
      <c r="T13" t="e">
        <f t="shared" si="24"/>
        <v>#REF!</v>
      </c>
      <c r="U13" t="e">
        <f t="shared" si="24"/>
        <v>#REF!</v>
      </c>
      <c r="V13" t="e">
        <f t="shared" si="24"/>
        <v>#REF!</v>
      </c>
      <c r="W13" t="e">
        <f t="shared" si="24"/>
        <v>#REF!</v>
      </c>
      <c r="X13" t="e">
        <f t="shared" si="24"/>
        <v>#REF!</v>
      </c>
      <c r="Y13" t="e">
        <f t="shared" si="24"/>
        <v>#REF!</v>
      </c>
      <c r="Z13" t="e">
        <f t="shared" si="24"/>
        <v>#REF!</v>
      </c>
      <c r="AA13" t="e">
        <f t="shared" si="24"/>
        <v>#REF!</v>
      </c>
      <c r="AB13" t="e">
        <f t="shared" si="24"/>
        <v>#REF!</v>
      </c>
      <c r="AC13" t="e">
        <f t="shared" si="24"/>
        <v>#REF!</v>
      </c>
      <c r="AD13" t="e">
        <f t="shared" si="24"/>
        <v>#REF!</v>
      </c>
      <c r="AE13" t="e">
        <f t="shared" si="24"/>
        <v>#REF!</v>
      </c>
      <c r="AF13" t="e">
        <f t="shared" si="24"/>
        <v>#REF!</v>
      </c>
      <c r="AG13" t="e">
        <f t="shared" si="24"/>
        <v>#REF!</v>
      </c>
      <c r="AH13" t="e">
        <f t="shared" si="24"/>
        <v>#REF!</v>
      </c>
      <c r="AI13" s="123" t="e">
        <f t="shared" si="24"/>
        <v>#REF!</v>
      </c>
      <c r="AJ13" s="125" t="e">
        <f t="shared" si="24"/>
        <v>#REF!</v>
      </c>
      <c r="AK13" t="e">
        <f t="shared" si="24"/>
        <v>#REF!</v>
      </c>
      <c r="AL13" t="e">
        <f t="shared" si="24"/>
        <v>#REF!</v>
      </c>
      <c r="AM13" t="e">
        <f t="shared" si="24"/>
        <v>#REF!</v>
      </c>
      <c r="AN13" t="e">
        <f t="shared" si="24"/>
        <v>#REF!</v>
      </c>
      <c r="AO13" t="e">
        <f t="shared" si="24"/>
        <v>#REF!</v>
      </c>
      <c r="AP13" t="e">
        <f t="shared" si="24"/>
        <v>#REF!</v>
      </c>
      <c r="AQ13" t="e">
        <f t="shared" si="24"/>
        <v>#REF!</v>
      </c>
      <c r="AR13" t="e">
        <f t="shared" si="24"/>
        <v>#REF!</v>
      </c>
      <c r="AS13" t="e">
        <f t="shared" si="24"/>
        <v>#REF!</v>
      </c>
      <c r="AT13" t="e">
        <f t="shared" si="24"/>
        <v>#REF!</v>
      </c>
      <c r="AU13" t="e">
        <f t="shared" si="24"/>
        <v>#REF!</v>
      </c>
      <c r="AV13" t="e">
        <f t="shared" si="24"/>
        <v>#REF!</v>
      </c>
      <c r="AW13" t="e">
        <f t="shared" si="24"/>
        <v>#REF!</v>
      </c>
      <c r="AX13" t="e">
        <f t="shared" si="24"/>
        <v>#REF!</v>
      </c>
      <c r="AY13" t="e">
        <f t="shared" si="24"/>
        <v>#REF!</v>
      </c>
      <c r="AZ13" t="e">
        <f t="shared" si="24"/>
        <v>#REF!</v>
      </c>
      <c r="BA13" t="e">
        <f t="shared" si="24"/>
        <v>#REF!</v>
      </c>
      <c r="BB13" t="e">
        <f t="shared" si="24"/>
        <v>#REF!</v>
      </c>
      <c r="BC13" t="e">
        <f t="shared" si="24"/>
        <v>#REF!</v>
      </c>
      <c r="BD13" t="e">
        <f t="shared" si="24"/>
        <v>#REF!</v>
      </c>
      <c r="BE13" t="e">
        <f t="shared" si="24"/>
        <v>#REF!</v>
      </c>
      <c r="BF13" t="e">
        <f t="shared" si="24"/>
        <v>#REF!</v>
      </c>
      <c r="BG13" t="e">
        <f t="shared" si="24"/>
        <v>#REF!</v>
      </c>
      <c r="BH13" t="e">
        <f t="shared" si="24"/>
        <v>#REF!</v>
      </c>
      <c r="BI13" t="e">
        <f t="shared" si="24"/>
        <v>#REF!</v>
      </c>
      <c r="BJ13" t="e">
        <f t="shared" si="24"/>
        <v>#REF!</v>
      </c>
      <c r="BK13" t="e">
        <f t="shared" si="24"/>
        <v>#REF!</v>
      </c>
      <c r="BL13" t="e">
        <f t="shared" si="24"/>
        <v>#REF!</v>
      </c>
      <c r="BM13" s="123" t="e">
        <f t="shared" si="24"/>
        <v>#REF!</v>
      </c>
      <c r="BN13" t="e">
        <f t="shared" si="24"/>
        <v>#REF!</v>
      </c>
      <c r="BO13" t="e">
        <f t="shared" si="24"/>
        <v>#REF!</v>
      </c>
      <c r="BP13" t="e">
        <f t="shared" si="24"/>
        <v>#REF!</v>
      </c>
      <c r="BQ13" t="e">
        <f t="shared" ref="BQ13:EB13" si="25">IF(BQ7=0,0,1)</f>
        <v>#REF!</v>
      </c>
      <c r="BR13" t="e">
        <f t="shared" si="25"/>
        <v>#REF!</v>
      </c>
      <c r="BS13" t="e">
        <f t="shared" si="25"/>
        <v>#REF!</v>
      </c>
      <c r="BT13" t="e">
        <f t="shared" si="25"/>
        <v>#REF!</v>
      </c>
      <c r="BU13" t="e">
        <f t="shared" si="25"/>
        <v>#REF!</v>
      </c>
      <c r="BV13" t="e">
        <f t="shared" si="25"/>
        <v>#REF!</v>
      </c>
      <c r="BW13" t="e">
        <f t="shared" si="25"/>
        <v>#REF!</v>
      </c>
      <c r="BX13" t="e">
        <f t="shared" si="25"/>
        <v>#REF!</v>
      </c>
      <c r="BY13" t="e">
        <f t="shared" si="25"/>
        <v>#REF!</v>
      </c>
      <c r="BZ13" t="e">
        <f t="shared" si="25"/>
        <v>#REF!</v>
      </c>
      <c r="CA13" t="e">
        <f t="shared" si="25"/>
        <v>#REF!</v>
      </c>
      <c r="CB13" t="e">
        <f t="shared" si="25"/>
        <v>#REF!</v>
      </c>
      <c r="CC13" t="e">
        <f t="shared" si="25"/>
        <v>#REF!</v>
      </c>
      <c r="CD13" t="e">
        <f t="shared" si="25"/>
        <v>#REF!</v>
      </c>
      <c r="CE13" t="e">
        <f t="shared" si="25"/>
        <v>#REF!</v>
      </c>
      <c r="CF13" t="e">
        <f t="shared" si="25"/>
        <v>#REF!</v>
      </c>
      <c r="CG13" t="e">
        <f t="shared" si="25"/>
        <v>#REF!</v>
      </c>
      <c r="CH13" t="e">
        <f t="shared" si="25"/>
        <v>#REF!</v>
      </c>
      <c r="CI13" t="e">
        <f t="shared" si="25"/>
        <v>#REF!</v>
      </c>
      <c r="CJ13" t="e">
        <f t="shared" si="25"/>
        <v>#REF!</v>
      </c>
      <c r="CK13" t="e">
        <f t="shared" si="25"/>
        <v>#REF!</v>
      </c>
      <c r="CL13" t="e">
        <f t="shared" si="25"/>
        <v>#REF!</v>
      </c>
      <c r="CM13" t="e">
        <f t="shared" si="25"/>
        <v>#REF!</v>
      </c>
      <c r="CN13" t="e">
        <f t="shared" si="25"/>
        <v>#REF!</v>
      </c>
      <c r="CO13" t="e">
        <f t="shared" si="25"/>
        <v>#REF!</v>
      </c>
      <c r="CP13" t="e">
        <f t="shared" si="25"/>
        <v>#REF!</v>
      </c>
      <c r="CQ13" t="e">
        <f t="shared" si="25"/>
        <v>#REF!</v>
      </c>
      <c r="CR13" s="123" t="e">
        <f t="shared" si="25"/>
        <v>#REF!</v>
      </c>
      <c r="CS13" s="125" t="e">
        <f t="shared" si="25"/>
        <v>#REF!</v>
      </c>
      <c r="CT13" t="e">
        <f t="shared" si="25"/>
        <v>#REF!</v>
      </c>
      <c r="CU13" t="e">
        <f t="shared" si="25"/>
        <v>#REF!</v>
      </c>
      <c r="CV13" t="e">
        <f t="shared" si="25"/>
        <v>#REF!</v>
      </c>
      <c r="CW13" t="e">
        <f t="shared" si="25"/>
        <v>#REF!</v>
      </c>
      <c r="CX13" t="e">
        <f t="shared" si="25"/>
        <v>#REF!</v>
      </c>
      <c r="CY13" t="e">
        <f t="shared" si="25"/>
        <v>#REF!</v>
      </c>
      <c r="CZ13" t="e">
        <f t="shared" si="25"/>
        <v>#REF!</v>
      </c>
      <c r="DA13" t="e">
        <f t="shared" si="25"/>
        <v>#REF!</v>
      </c>
      <c r="DB13" t="e">
        <f t="shared" si="25"/>
        <v>#REF!</v>
      </c>
      <c r="DC13" t="e">
        <f t="shared" si="25"/>
        <v>#REF!</v>
      </c>
      <c r="DD13" t="e">
        <f t="shared" si="25"/>
        <v>#REF!</v>
      </c>
      <c r="DE13" t="e">
        <f t="shared" si="25"/>
        <v>#REF!</v>
      </c>
      <c r="DF13" t="e">
        <f t="shared" si="25"/>
        <v>#REF!</v>
      </c>
      <c r="DG13" t="e">
        <f t="shared" si="25"/>
        <v>#REF!</v>
      </c>
      <c r="DH13" t="e">
        <f t="shared" si="25"/>
        <v>#REF!</v>
      </c>
      <c r="DI13" t="e">
        <f t="shared" si="25"/>
        <v>#REF!</v>
      </c>
      <c r="DJ13" t="e">
        <f t="shared" si="25"/>
        <v>#REF!</v>
      </c>
      <c r="DK13" t="e">
        <f t="shared" si="25"/>
        <v>#REF!</v>
      </c>
      <c r="DL13" t="e">
        <f t="shared" si="25"/>
        <v>#REF!</v>
      </c>
      <c r="DM13" t="e">
        <f t="shared" si="25"/>
        <v>#REF!</v>
      </c>
      <c r="DN13" t="e">
        <f t="shared" si="25"/>
        <v>#REF!</v>
      </c>
      <c r="DO13" t="e">
        <f t="shared" si="25"/>
        <v>#REF!</v>
      </c>
      <c r="DP13" t="e">
        <f t="shared" si="25"/>
        <v>#REF!</v>
      </c>
      <c r="DQ13" t="e">
        <f t="shared" si="25"/>
        <v>#REF!</v>
      </c>
      <c r="DR13" t="e">
        <f t="shared" si="25"/>
        <v>#REF!</v>
      </c>
      <c r="DS13" t="e">
        <f t="shared" si="25"/>
        <v>#REF!</v>
      </c>
      <c r="DT13" t="e">
        <f t="shared" si="25"/>
        <v>#REF!</v>
      </c>
      <c r="DU13" t="e">
        <f t="shared" si="25"/>
        <v>#REF!</v>
      </c>
      <c r="DV13" s="123" t="e">
        <f t="shared" si="25"/>
        <v>#REF!</v>
      </c>
      <c r="DW13" s="125" t="e">
        <f t="shared" si="25"/>
        <v>#REF!</v>
      </c>
      <c r="DX13" t="e">
        <f t="shared" si="25"/>
        <v>#REF!</v>
      </c>
      <c r="DY13" t="e">
        <f t="shared" si="25"/>
        <v>#REF!</v>
      </c>
      <c r="DZ13" t="e">
        <f t="shared" si="25"/>
        <v>#REF!</v>
      </c>
      <c r="EA13" t="e">
        <f t="shared" si="25"/>
        <v>#REF!</v>
      </c>
      <c r="EB13" t="e">
        <f t="shared" si="25"/>
        <v>#REF!</v>
      </c>
      <c r="EC13" t="e">
        <f t="shared" ref="EC13:FM13" si="26">IF(EC7=0,0,1)</f>
        <v>#REF!</v>
      </c>
      <c r="ED13" t="e">
        <f t="shared" si="26"/>
        <v>#REF!</v>
      </c>
      <c r="EE13" t="e">
        <f t="shared" si="26"/>
        <v>#REF!</v>
      </c>
      <c r="EF13" t="e">
        <f t="shared" si="26"/>
        <v>#REF!</v>
      </c>
      <c r="EG13" t="e">
        <f t="shared" si="26"/>
        <v>#REF!</v>
      </c>
      <c r="EH13" t="e">
        <f t="shared" si="26"/>
        <v>#REF!</v>
      </c>
      <c r="EI13" t="e">
        <f t="shared" si="26"/>
        <v>#REF!</v>
      </c>
      <c r="EJ13" t="e">
        <f t="shared" si="26"/>
        <v>#REF!</v>
      </c>
      <c r="EK13" t="e">
        <f t="shared" si="26"/>
        <v>#REF!</v>
      </c>
      <c r="EL13" t="e">
        <f t="shared" si="26"/>
        <v>#REF!</v>
      </c>
      <c r="EM13" t="e">
        <f t="shared" si="26"/>
        <v>#REF!</v>
      </c>
      <c r="EN13" t="e">
        <f t="shared" si="26"/>
        <v>#REF!</v>
      </c>
      <c r="EO13" t="e">
        <f t="shared" si="26"/>
        <v>#REF!</v>
      </c>
      <c r="EP13" t="e">
        <f t="shared" si="26"/>
        <v>#REF!</v>
      </c>
      <c r="EQ13" t="e">
        <f t="shared" si="26"/>
        <v>#REF!</v>
      </c>
      <c r="ER13" t="e">
        <f t="shared" si="26"/>
        <v>#REF!</v>
      </c>
      <c r="ES13" t="e">
        <f t="shared" si="26"/>
        <v>#REF!</v>
      </c>
      <c r="ET13" t="e">
        <f t="shared" si="26"/>
        <v>#REF!</v>
      </c>
      <c r="EU13" t="e">
        <f t="shared" si="26"/>
        <v>#REF!</v>
      </c>
      <c r="EV13" t="e">
        <f t="shared" si="26"/>
        <v>#REF!</v>
      </c>
      <c r="EW13" t="e">
        <f t="shared" si="26"/>
        <v>#REF!</v>
      </c>
      <c r="EX13" t="e">
        <f t="shared" si="26"/>
        <v>#REF!</v>
      </c>
      <c r="EY13" t="e">
        <f t="shared" si="26"/>
        <v>#REF!</v>
      </c>
      <c r="EZ13" t="e">
        <f t="shared" si="26"/>
        <v>#REF!</v>
      </c>
      <c r="FA13" s="123" t="e">
        <f t="shared" si="26"/>
        <v>#REF!</v>
      </c>
      <c r="FB13" s="125" t="e">
        <f t="shared" si="26"/>
        <v>#REF!</v>
      </c>
      <c r="FC13" t="e">
        <f t="shared" si="26"/>
        <v>#REF!</v>
      </c>
      <c r="FD13" t="e">
        <f t="shared" si="26"/>
        <v>#REF!</v>
      </c>
      <c r="FE13" t="e">
        <f t="shared" si="26"/>
        <v>#REF!</v>
      </c>
      <c r="FF13" t="e">
        <f t="shared" si="26"/>
        <v>#REF!</v>
      </c>
      <c r="FG13" t="e">
        <f t="shared" si="26"/>
        <v>#REF!</v>
      </c>
      <c r="FH13" t="e">
        <f t="shared" si="26"/>
        <v>#REF!</v>
      </c>
      <c r="FI13" t="e">
        <f t="shared" si="26"/>
        <v>#REF!</v>
      </c>
      <c r="FJ13" t="e">
        <f t="shared" si="26"/>
        <v>#REF!</v>
      </c>
      <c r="FK13" t="e">
        <f t="shared" si="26"/>
        <v>#REF!</v>
      </c>
      <c r="FL13" t="e">
        <f t="shared" si="26"/>
        <v>#REF!</v>
      </c>
      <c r="FM13" t="e">
        <f t="shared" si="26"/>
        <v>#REF!</v>
      </c>
      <c r="FN13" s="247" t="e">
        <f t="shared" ref="FN13:FP13" si="27">IF($FM13+$FQ13&gt;0,IF(FN7=0,0,1),0)</f>
        <v>#REF!</v>
      </c>
      <c r="FO13" t="e">
        <f t="shared" si="27"/>
        <v>#REF!</v>
      </c>
      <c r="FP13" s="248" t="e">
        <f t="shared" si="27"/>
        <v>#REF!</v>
      </c>
      <c r="FQ13" t="e">
        <f t="shared" ref="FQ13:IB13" si="28">IF(FQ7=0,0,1)</f>
        <v>#REF!</v>
      </c>
      <c r="FR13" t="e">
        <f t="shared" si="28"/>
        <v>#REF!</v>
      </c>
      <c r="FS13" t="e">
        <f t="shared" si="28"/>
        <v>#REF!</v>
      </c>
      <c r="FT13" t="e">
        <f t="shared" si="28"/>
        <v>#REF!</v>
      </c>
      <c r="FU13" t="e">
        <f t="shared" si="28"/>
        <v>#REF!</v>
      </c>
      <c r="FV13" t="e">
        <f t="shared" si="28"/>
        <v>#REF!</v>
      </c>
      <c r="FW13" t="e">
        <f t="shared" si="28"/>
        <v>#REF!</v>
      </c>
      <c r="FX13" t="e">
        <f t="shared" si="28"/>
        <v>#REF!</v>
      </c>
      <c r="FY13" t="e">
        <f t="shared" si="28"/>
        <v>#REF!</v>
      </c>
      <c r="FZ13" t="e">
        <f t="shared" si="28"/>
        <v>#REF!</v>
      </c>
      <c r="GA13" t="e">
        <f t="shared" si="28"/>
        <v>#REF!</v>
      </c>
      <c r="GB13" t="e">
        <f t="shared" si="28"/>
        <v>#REF!</v>
      </c>
      <c r="GC13" t="e">
        <f t="shared" si="28"/>
        <v>#REF!</v>
      </c>
      <c r="GD13" t="e">
        <f t="shared" si="28"/>
        <v>#REF!</v>
      </c>
      <c r="GE13" t="e">
        <f t="shared" si="28"/>
        <v>#REF!</v>
      </c>
      <c r="GF13" s="123" t="e">
        <f t="shared" si="28"/>
        <v>#REF!</v>
      </c>
      <c r="GG13" s="125" t="e">
        <f t="shared" si="28"/>
        <v>#REF!</v>
      </c>
      <c r="GH13" t="e">
        <f t="shared" si="28"/>
        <v>#REF!</v>
      </c>
      <c r="GI13" t="e">
        <f t="shared" si="28"/>
        <v>#REF!</v>
      </c>
      <c r="GJ13" t="e">
        <f t="shared" si="28"/>
        <v>#REF!</v>
      </c>
      <c r="GK13" t="e">
        <f t="shared" si="28"/>
        <v>#REF!</v>
      </c>
      <c r="GL13" t="e">
        <f t="shared" si="28"/>
        <v>#REF!</v>
      </c>
      <c r="GM13" t="e">
        <f t="shared" si="28"/>
        <v>#REF!</v>
      </c>
      <c r="GN13" t="e">
        <f t="shared" si="28"/>
        <v>#REF!</v>
      </c>
      <c r="GO13" t="e">
        <f t="shared" si="28"/>
        <v>#REF!</v>
      </c>
      <c r="GP13" t="e">
        <f t="shared" si="28"/>
        <v>#REF!</v>
      </c>
      <c r="GQ13" t="e">
        <f t="shared" si="28"/>
        <v>#REF!</v>
      </c>
      <c r="GR13" t="e">
        <f t="shared" si="28"/>
        <v>#REF!</v>
      </c>
      <c r="GS13" t="e">
        <f t="shared" si="28"/>
        <v>#REF!</v>
      </c>
      <c r="GT13" t="e">
        <f t="shared" si="28"/>
        <v>#REF!</v>
      </c>
      <c r="GU13" t="e">
        <f t="shared" si="28"/>
        <v>#REF!</v>
      </c>
      <c r="GV13" t="e">
        <f t="shared" si="28"/>
        <v>#REF!</v>
      </c>
      <c r="GW13" t="e">
        <f t="shared" si="28"/>
        <v>#REF!</v>
      </c>
      <c r="GX13" t="e">
        <f t="shared" si="28"/>
        <v>#REF!</v>
      </c>
      <c r="GY13" t="e">
        <f t="shared" si="28"/>
        <v>#REF!</v>
      </c>
      <c r="GZ13" t="e">
        <f t="shared" si="28"/>
        <v>#REF!</v>
      </c>
      <c r="HA13" t="e">
        <f t="shared" si="28"/>
        <v>#REF!</v>
      </c>
      <c r="HB13" t="e">
        <f t="shared" si="28"/>
        <v>#REF!</v>
      </c>
      <c r="HC13" t="e">
        <f t="shared" si="28"/>
        <v>#REF!</v>
      </c>
      <c r="HD13" t="e">
        <f t="shared" si="28"/>
        <v>#REF!</v>
      </c>
      <c r="HE13" t="e">
        <f t="shared" si="28"/>
        <v>#REF!</v>
      </c>
      <c r="HF13" t="e">
        <f t="shared" si="28"/>
        <v>#REF!</v>
      </c>
      <c r="HG13" t="e">
        <f t="shared" si="28"/>
        <v>#REF!</v>
      </c>
      <c r="HH13" t="e">
        <f t="shared" si="28"/>
        <v>#REF!</v>
      </c>
      <c r="HI13" t="e">
        <f t="shared" si="28"/>
        <v>#REF!</v>
      </c>
      <c r="HJ13" s="123" t="e">
        <f t="shared" si="28"/>
        <v>#REF!</v>
      </c>
      <c r="HK13" s="125" t="e">
        <f t="shared" si="28"/>
        <v>#REF!</v>
      </c>
      <c r="HL13" t="e">
        <f t="shared" si="28"/>
        <v>#REF!</v>
      </c>
      <c r="HM13" t="e">
        <f t="shared" si="28"/>
        <v>#REF!</v>
      </c>
      <c r="HN13" t="e">
        <f t="shared" si="28"/>
        <v>#REF!</v>
      </c>
      <c r="HO13" t="e">
        <f t="shared" si="28"/>
        <v>#REF!</v>
      </c>
      <c r="HP13" t="e">
        <f t="shared" si="28"/>
        <v>#REF!</v>
      </c>
      <c r="HQ13" t="e">
        <f t="shared" si="28"/>
        <v>#REF!</v>
      </c>
      <c r="HR13" t="e">
        <f t="shared" si="28"/>
        <v>#REF!</v>
      </c>
      <c r="HS13" t="e">
        <f t="shared" si="28"/>
        <v>#REF!</v>
      </c>
      <c r="HT13" t="e">
        <f t="shared" si="28"/>
        <v>#REF!</v>
      </c>
      <c r="HU13" t="e">
        <f t="shared" si="28"/>
        <v>#REF!</v>
      </c>
      <c r="HV13" t="e">
        <f t="shared" si="28"/>
        <v>#REF!</v>
      </c>
      <c r="HW13" t="e">
        <f t="shared" si="28"/>
        <v>#REF!</v>
      </c>
      <c r="HX13" t="e">
        <f t="shared" si="28"/>
        <v>#REF!</v>
      </c>
      <c r="HY13" t="e">
        <f t="shared" si="28"/>
        <v>#REF!</v>
      </c>
      <c r="HZ13" t="e">
        <f t="shared" si="28"/>
        <v>#REF!</v>
      </c>
      <c r="IA13" t="e">
        <f t="shared" si="28"/>
        <v>#REF!</v>
      </c>
      <c r="IB13" t="e">
        <f t="shared" si="28"/>
        <v>#REF!</v>
      </c>
      <c r="IC13" t="e">
        <f t="shared" ref="IC13:KN13" si="29">IF(IC7=0,0,1)</f>
        <v>#REF!</v>
      </c>
      <c r="ID13" t="e">
        <f t="shared" si="29"/>
        <v>#REF!</v>
      </c>
      <c r="IE13" t="e">
        <f t="shared" si="29"/>
        <v>#REF!</v>
      </c>
      <c r="IF13" t="e">
        <f t="shared" si="29"/>
        <v>#REF!</v>
      </c>
      <c r="IG13" t="e">
        <f t="shared" si="29"/>
        <v>#REF!</v>
      </c>
      <c r="IH13" t="e">
        <f t="shared" si="29"/>
        <v>#REF!</v>
      </c>
      <c r="II13" t="e">
        <f t="shared" si="29"/>
        <v>#REF!</v>
      </c>
      <c r="IJ13" t="e">
        <f t="shared" si="29"/>
        <v>#REF!</v>
      </c>
      <c r="IK13" t="e">
        <f t="shared" si="29"/>
        <v>#REF!</v>
      </c>
      <c r="IL13" t="e">
        <f t="shared" si="29"/>
        <v>#REF!</v>
      </c>
      <c r="IM13" t="e">
        <f t="shared" si="29"/>
        <v>#REF!</v>
      </c>
      <c r="IN13" t="e">
        <f t="shared" si="29"/>
        <v>#REF!</v>
      </c>
      <c r="IO13" s="123" t="e">
        <f t="shared" si="29"/>
        <v>#REF!</v>
      </c>
      <c r="IP13" s="125" t="e">
        <f t="shared" si="29"/>
        <v>#REF!</v>
      </c>
      <c r="IQ13" t="e">
        <f t="shared" si="29"/>
        <v>#REF!</v>
      </c>
      <c r="IR13" t="e">
        <f t="shared" si="29"/>
        <v>#REF!</v>
      </c>
      <c r="IS13" t="e">
        <f t="shared" si="29"/>
        <v>#REF!</v>
      </c>
      <c r="IT13" t="e">
        <f t="shared" si="29"/>
        <v>#REF!</v>
      </c>
      <c r="IU13" t="e">
        <f t="shared" si="29"/>
        <v>#REF!</v>
      </c>
      <c r="IV13" t="e">
        <f t="shared" si="29"/>
        <v>#REF!</v>
      </c>
      <c r="IW13" t="e">
        <f t="shared" si="29"/>
        <v>#REF!</v>
      </c>
      <c r="IX13" t="e">
        <f t="shared" si="29"/>
        <v>#REF!</v>
      </c>
      <c r="IY13" t="e">
        <f t="shared" si="29"/>
        <v>#REF!</v>
      </c>
      <c r="IZ13" t="e">
        <f t="shared" si="29"/>
        <v>#REF!</v>
      </c>
      <c r="JA13" t="e">
        <f t="shared" si="29"/>
        <v>#REF!</v>
      </c>
      <c r="JB13" t="e">
        <f t="shared" si="29"/>
        <v>#REF!</v>
      </c>
      <c r="JC13" t="e">
        <f t="shared" si="29"/>
        <v>#REF!</v>
      </c>
      <c r="JD13" t="e">
        <f t="shared" si="29"/>
        <v>#REF!</v>
      </c>
      <c r="JE13" t="e">
        <f t="shared" si="29"/>
        <v>#REF!</v>
      </c>
      <c r="JF13" t="e">
        <f t="shared" si="29"/>
        <v>#REF!</v>
      </c>
      <c r="JG13" t="e">
        <f t="shared" si="29"/>
        <v>#REF!</v>
      </c>
      <c r="JH13" t="e">
        <f t="shared" si="29"/>
        <v>#REF!</v>
      </c>
      <c r="JI13" t="e">
        <f t="shared" si="29"/>
        <v>#REF!</v>
      </c>
      <c r="JJ13" t="e">
        <f t="shared" si="29"/>
        <v>#REF!</v>
      </c>
      <c r="JK13" t="e">
        <f t="shared" si="29"/>
        <v>#REF!</v>
      </c>
      <c r="JL13" t="e">
        <f t="shared" si="29"/>
        <v>#REF!</v>
      </c>
      <c r="JM13" t="e">
        <f t="shared" si="29"/>
        <v>#REF!</v>
      </c>
      <c r="JN13" t="e">
        <f t="shared" si="29"/>
        <v>#REF!</v>
      </c>
      <c r="JO13" t="e">
        <f t="shared" si="29"/>
        <v>#REF!</v>
      </c>
      <c r="JP13" t="e">
        <f t="shared" si="29"/>
        <v>#REF!</v>
      </c>
      <c r="JQ13" t="e">
        <f t="shared" si="29"/>
        <v>#REF!</v>
      </c>
      <c r="JR13" t="e">
        <f t="shared" si="29"/>
        <v>#REF!</v>
      </c>
      <c r="JS13" s="123" t="e">
        <f t="shared" si="29"/>
        <v>#REF!</v>
      </c>
      <c r="JT13" s="125" t="e">
        <f t="shared" si="29"/>
        <v>#REF!</v>
      </c>
      <c r="JU13" t="e">
        <f t="shared" si="29"/>
        <v>#REF!</v>
      </c>
      <c r="JV13" t="e">
        <f t="shared" si="29"/>
        <v>#REF!</v>
      </c>
      <c r="JW13" t="e">
        <f t="shared" si="29"/>
        <v>#REF!</v>
      </c>
      <c r="JX13" t="e">
        <f t="shared" si="29"/>
        <v>#REF!</v>
      </c>
      <c r="JY13" t="e">
        <f t="shared" si="29"/>
        <v>#REF!</v>
      </c>
      <c r="JZ13" t="e">
        <f t="shared" si="29"/>
        <v>#REF!</v>
      </c>
      <c r="KA13" t="e">
        <f t="shared" si="29"/>
        <v>#REF!</v>
      </c>
      <c r="KB13" t="e">
        <f t="shared" si="29"/>
        <v>#REF!</v>
      </c>
      <c r="KC13" t="e">
        <f t="shared" si="29"/>
        <v>#REF!</v>
      </c>
      <c r="KD13" t="e">
        <f t="shared" si="29"/>
        <v>#REF!</v>
      </c>
      <c r="KE13" t="e">
        <f t="shared" si="29"/>
        <v>#REF!</v>
      </c>
      <c r="KF13" t="e">
        <f t="shared" si="29"/>
        <v>#REF!</v>
      </c>
      <c r="KG13" t="e">
        <f t="shared" si="29"/>
        <v>#REF!</v>
      </c>
      <c r="KH13" t="e">
        <f t="shared" si="29"/>
        <v>#REF!</v>
      </c>
      <c r="KI13" t="e">
        <f t="shared" si="29"/>
        <v>#REF!</v>
      </c>
      <c r="KJ13" t="e">
        <f t="shared" si="29"/>
        <v>#REF!</v>
      </c>
      <c r="KK13" t="e">
        <f t="shared" si="29"/>
        <v>#REF!</v>
      </c>
      <c r="KL13" t="e">
        <f t="shared" si="29"/>
        <v>#REF!</v>
      </c>
      <c r="KM13" t="e">
        <f t="shared" si="29"/>
        <v>#REF!</v>
      </c>
      <c r="KN13" t="e">
        <f t="shared" si="29"/>
        <v>#REF!</v>
      </c>
      <c r="KO13" t="e">
        <f t="shared" ref="KO13:MZ13" si="30">IF(KO7=0,0,1)</f>
        <v>#REF!</v>
      </c>
      <c r="KP13" t="e">
        <f t="shared" si="30"/>
        <v>#REF!</v>
      </c>
      <c r="KQ13" t="e">
        <f t="shared" si="30"/>
        <v>#REF!</v>
      </c>
      <c r="KR13" t="e">
        <f t="shared" si="30"/>
        <v>#REF!</v>
      </c>
      <c r="KS13" t="e">
        <f t="shared" si="30"/>
        <v>#REF!</v>
      </c>
      <c r="KT13" t="e">
        <f t="shared" si="30"/>
        <v>#REF!</v>
      </c>
      <c r="KU13" t="e">
        <f t="shared" si="30"/>
        <v>#REF!</v>
      </c>
      <c r="KV13" s="247" t="e">
        <f t="shared" ref="KV13:LA13" si="31">IF($KU13+$LB13&gt;0,IF(KV7=0,0,1),0)</f>
        <v>#REF!</v>
      </c>
      <c r="KW13" t="e">
        <f t="shared" si="31"/>
        <v>#REF!</v>
      </c>
      <c r="KX13" s="123" t="e">
        <f t="shared" si="31"/>
        <v>#REF!</v>
      </c>
      <c r="KY13" s="125" t="e">
        <f t="shared" si="31"/>
        <v>#REF!</v>
      </c>
      <c r="KZ13" t="e">
        <f t="shared" si="31"/>
        <v>#REF!</v>
      </c>
      <c r="LA13" s="248" t="e">
        <f t="shared" si="31"/>
        <v>#REF!</v>
      </c>
      <c r="LB13" t="e">
        <f t="shared" si="30"/>
        <v>#REF!</v>
      </c>
      <c r="LC13" t="e">
        <f t="shared" si="30"/>
        <v>#REF!</v>
      </c>
      <c r="LD13" t="e">
        <f t="shared" si="30"/>
        <v>#REF!</v>
      </c>
      <c r="LE13" t="e">
        <f t="shared" si="30"/>
        <v>#REF!</v>
      </c>
      <c r="LF13" t="e">
        <f t="shared" si="30"/>
        <v>#REF!</v>
      </c>
      <c r="LG13" t="e">
        <f t="shared" si="30"/>
        <v>#REF!</v>
      </c>
      <c r="LH13" t="e">
        <f t="shared" si="30"/>
        <v>#REF!</v>
      </c>
      <c r="LI13" t="e">
        <f t="shared" si="30"/>
        <v>#REF!</v>
      </c>
      <c r="LJ13" t="e">
        <f t="shared" si="30"/>
        <v>#REF!</v>
      </c>
      <c r="LK13" t="e">
        <f t="shared" si="30"/>
        <v>#REF!</v>
      </c>
      <c r="LL13" t="e">
        <f t="shared" si="30"/>
        <v>#REF!</v>
      </c>
      <c r="LM13" t="e">
        <f t="shared" si="30"/>
        <v>#REF!</v>
      </c>
      <c r="LN13" t="e">
        <f t="shared" si="30"/>
        <v>#REF!</v>
      </c>
      <c r="LO13" t="e">
        <f t="shared" si="30"/>
        <v>#REF!</v>
      </c>
      <c r="LP13" t="e">
        <f t="shared" si="30"/>
        <v>#REF!</v>
      </c>
      <c r="LQ13" t="e">
        <f t="shared" si="30"/>
        <v>#REF!</v>
      </c>
      <c r="LR13" t="e">
        <f t="shared" si="30"/>
        <v>#REF!</v>
      </c>
      <c r="LS13" t="e">
        <f t="shared" si="30"/>
        <v>#REF!</v>
      </c>
      <c r="LT13" t="e">
        <f t="shared" si="30"/>
        <v>#REF!</v>
      </c>
      <c r="LU13" t="e">
        <f t="shared" si="30"/>
        <v>#REF!</v>
      </c>
      <c r="LV13" t="e">
        <f t="shared" si="30"/>
        <v>#REF!</v>
      </c>
      <c r="LW13" t="e">
        <f t="shared" si="30"/>
        <v>#REF!</v>
      </c>
      <c r="LX13" t="e">
        <f t="shared" si="30"/>
        <v>#REF!</v>
      </c>
      <c r="LY13" t="e">
        <f t="shared" si="30"/>
        <v>#REF!</v>
      </c>
      <c r="LZ13" t="e">
        <f t="shared" si="30"/>
        <v>#REF!</v>
      </c>
      <c r="MA13" t="e">
        <f t="shared" si="30"/>
        <v>#REF!</v>
      </c>
      <c r="MB13" t="e">
        <f t="shared" si="30"/>
        <v>#REF!</v>
      </c>
      <c r="MC13" s="123" t="e">
        <f t="shared" si="30"/>
        <v>#REF!</v>
      </c>
      <c r="MD13" s="125" t="e">
        <f t="shared" si="30"/>
        <v>#REF!</v>
      </c>
      <c r="ME13" t="e">
        <f t="shared" si="30"/>
        <v>#REF!</v>
      </c>
      <c r="MF13" t="e">
        <f t="shared" si="30"/>
        <v>#REF!</v>
      </c>
      <c r="MG13" t="e">
        <f t="shared" si="30"/>
        <v>#REF!</v>
      </c>
      <c r="MH13" t="e">
        <f t="shared" si="30"/>
        <v>#REF!</v>
      </c>
      <c r="MI13" t="e">
        <f t="shared" si="30"/>
        <v>#REF!</v>
      </c>
      <c r="MJ13" t="e">
        <f t="shared" si="30"/>
        <v>#REF!</v>
      </c>
      <c r="MK13" t="e">
        <f t="shared" si="30"/>
        <v>#REF!</v>
      </c>
      <c r="ML13" t="e">
        <f t="shared" si="30"/>
        <v>#REF!</v>
      </c>
      <c r="MM13" t="e">
        <f t="shared" si="30"/>
        <v>#REF!</v>
      </c>
      <c r="MN13" t="e">
        <f t="shared" si="30"/>
        <v>#REF!</v>
      </c>
      <c r="MO13" t="e">
        <f t="shared" si="30"/>
        <v>#REF!</v>
      </c>
      <c r="MP13" t="e">
        <f t="shared" si="30"/>
        <v>#REF!</v>
      </c>
      <c r="MQ13" t="e">
        <f t="shared" si="30"/>
        <v>#REF!</v>
      </c>
      <c r="MR13" t="e">
        <f t="shared" si="30"/>
        <v>#REF!</v>
      </c>
      <c r="MS13" t="e">
        <f t="shared" si="30"/>
        <v>#REF!</v>
      </c>
      <c r="MT13" t="e">
        <f t="shared" si="30"/>
        <v>#REF!</v>
      </c>
      <c r="MU13" t="e">
        <f t="shared" si="30"/>
        <v>#REF!</v>
      </c>
      <c r="MV13" t="e">
        <f t="shared" si="30"/>
        <v>#REF!</v>
      </c>
      <c r="MW13" t="e">
        <f t="shared" si="30"/>
        <v>#REF!</v>
      </c>
      <c r="MX13" t="e">
        <f t="shared" si="30"/>
        <v>#REF!</v>
      </c>
      <c r="MY13" t="e">
        <f t="shared" si="30"/>
        <v>#REF!</v>
      </c>
      <c r="MZ13" t="e">
        <f t="shared" si="30"/>
        <v>#REF!</v>
      </c>
      <c r="NA13" t="e">
        <f t="shared" ref="NA13:OK13" si="32">IF(NA7=0,0,1)</f>
        <v>#REF!</v>
      </c>
      <c r="NB13" t="e">
        <f t="shared" si="32"/>
        <v>#REF!</v>
      </c>
      <c r="NC13" t="e">
        <f t="shared" si="32"/>
        <v>#REF!</v>
      </c>
      <c r="ND13" t="e">
        <f t="shared" si="32"/>
        <v>#REF!</v>
      </c>
      <c r="NE13" t="e">
        <f t="shared" si="32"/>
        <v>#REF!</v>
      </c>
      <c r="NF13" s="123" t="e">
        <f t="shared" si="32"/>
        <v>#REF!</v>
      </c>
      <c r="NG13" s="125" t="e">
        <f t="shared" si="32"/>
        <v>#REF!</v>
      </c>
      <c r="NH13" t="e">
        <f t="shared" si="32"/>
        <v>#REF!</v>
      </c>
      <c r="NI13" t="e">
        <f t="shared" si="32"/>
        <v>#REF!</v>
      </c>
      <c r="NJ13" t="e">
        <f t="shared" si="32"/>
        <v>#REF!</v>
      </c>
      <c r="NK13" t="e">
        <f t="shared" si="32"/>
        <v>#REF!</v>
      </c>
      <c r="NL13" t="e">
        <f t="shared" si="32"/>
        <v>#REF!</v>
      </c>
      <c r="NM13" t="e">
        <f t="shared" si="32"/>
        <v>#REF!</v>
      </c>
      <c r="NN13" t="e">
        <f t="shared" si="32"/>
        <v>#REF!</v>
      </c>
      <c r="NO13" t="e">
        <f t="shared" si="32"/>
        <v>#REF!</v>
      </c>
      <c r="NP13" t="e">
        <f t="shared" si="32"/>
        <v>#REF!</v>
      </c>
      <c r="NQ13" t="e">
        <f t="shared" si="32"/>
        <v>#REF!</v>
      </c>
      <c r="NR13" t="e">
        <f t="shared" si="32"/>
        <v>#REF!</v>
      </c>
      <c r="NS13" t="e">
        <f t="shared" si="32"/>
        <v>#REF!</v>
      </c>
      <c r="NT13" t="e">
        <f t="shared" si="32"/>
        <v>#REF!</v>
      </c>
      <c r="NU13" t="e">
        <f t="shared" si="32"/>
        <v>#REF!</v>
      </c>
      <c r="NV13" t="e">
        <f t="shared" si="32"/>
        <v>#REF!</v>
      </c>
      <c r="NW13" t="e">
        <f t="shared" si="32"/>
        <v>#REF!</v>
      </c>
      <c r="NX13" t="e">
        <f t="shared" si="32"/>
        <v>#REF!</v>
      </c>
      <c r="NY13" t="e">
        <f t="shared" si="32"/>
        <v>#REF!</v>
      </c>
      <c r="NZ13" t="e">
        <f t="shared" si="32"/>
        <v>#REF!</v>
      </c>
      <c r="OA13" t="e">
        <f t="shared" si="32"/>
        <v>#REF!</v>
      </c>
      <c r="OB13" t="e">
        <f t="shared" si="32"/>
        <v>#REF!</v>
      </c>
      <c r="OC13" t="e">
        <f t="shared" si="32"/>
        <v>#REF!</v>
      </c>
      <c r="OD13" t="e">
        <f t="shared" si="32"/>
        <v>#REF!</v>
      </c>
      <c r="OE13" t="e">
        <f t="shared" si="32"/>
        <v>#REF!</v>
      </c>
      <c r="OF13" t="e">
        <f t="shared" si="32"/>
        <v>#REF!</v>
      </c>
      <c r="OG13" t="e">
        <f t="shared" si="32"/>
        <v>#REF!</v>
      </c>
      <c r="OH13" t="e">
        <f t="shared" si="32"/>
        <v>#REF!</v>
      </c>
      <c r="OI13" t="e">
        <f t="shared" si="32"/>
        <v>#REF!</v>
      </c>
      <c r="OJ13" t="e">
        <f t="shared" si="32"/>
        <v>#REF!</v>
      </c>
      <c r="OK13" s="123" t="e">
        <f t="shared" si="32"/>
        <v>#REF!</v>
      </c>
      <c r="OL13" t="s">
        <v>233</v>
      </c>
      <c r="OM13">
        <f t="shared" ref="OM13:OM15" si="33">COUNTIF(E13:OK13,1)</f>
        <v>0</v>
      </c>
      <c r="ON13" s="39" t="s">
        <v>234</v>
      </c>
    </row>
    <row r="14" spans="2:404" ht="13.5" customHeight="1" x14ac:dyDescent="0.15">
      <c r="B14" s="200" t="s">
        <v>10</v>
      </c>
      <c r="C14" s="301" t="s">
        <v>228</v>
      </c>
      <c r="D14" s="236"/>
      <c r="E14" s="125" t="e">
        <f t="shared" ref="E14:BP14" si="34">IF(E8=0,0,1)</f>
        <v>#REF!</v>
      </c>
      <c r="F14" t="e">
        <f t="shared" si="34"/>
        <v>#REF!</v>
      </c>
      <c r="G14" t="e">
        <f t="shared" si="34"/>
        <v>#REF!</v>
      </c>
      <c r="H14" t="e">
        <f t="shared" si="34"/>
        <v>#REF!</v>
      </c>
      <c r="I14" t="e">
        <f t="shared" si="34"/>
        <v>#REF!</v>
      </c>
      <c r="J14" t="e">
        <f t="shared" si="34"/>
        <v>#REF!</v>
      </c>
      <c r="K14" t="e">
        <f t="shared" si="34"/>
        <v>#REF!</v>
      </c>
      <c r="L14" t="e">
        <f t="shared" si="34"/>
        <v>#REF!</v>
      </c>
      <c r="M14" t="e">
        <f t="shared" si="34"/>
        <v>#REF!</v>
      </c>
      <c r="N14" t="e">
        <f t="shared" si="34"/>
        <v>#REF!</v>
      </c>
      <c r="O14" t="e">
        <f t="shared" si="34"/>
        <v>#REF!</v>
      </c>
      <c r="P14" t="e">
        <f t="shared" si="34"/>
        <v>#REF!</v>
      </c>
      <c r="Q14" t="e">
        <f t="shared" si="34"/>
        <v>#REF!</v>
      </c>
      <c r="R14" t="e">
        <f t="shared" si="34"/>
        <v>#REF!</v>
      </c>
      <c r="S14" t="e">
        <f t="shared" si="34"/>
        <v>#REF!</v>
      </c>
      <c r="T14" t="e">
        <f t="shared" si="34"/>
        <v>#REF!</v>
      </c>
      <c r="U14" t="e">
        <f t="shared" si="34"/>
        <v>#REF!</v>
      </c>
      <c r="V14" t="e">
        <f t="shared" si="34"/>
        <v>#REF!</v>
      </c>
      <c r="W14" t="e">
        <f t="shared" si="34"/>
        <v>#REF!</v>
      </c>
      <c r="X14" t="e">
        <f t="shared" si="34"/>
        <v>#REF!</v>
      </c>
      <c r="Y14" t="e">
        <f t="shared" si="34"/>
        <v>#REF!</v>
      </c>
      <c r="Z14" t="e">
        <f t="shared" si="34"/>
        <v>#REF!</v>
      </c>
      <c r="AA14" t="e">
        <f t="shared" si="34"/>
        <v>#REF!</v>
      </c>
      <c r="AB14" t="e">
        <f t="shared" si="34"/>
        <v>#REF!</v>
      </c>
      <c r="AC14" t="e">
        <f t="shared" si="34"/>
        <v>#REF!</v>
      </c>
      <c r="AD14" t="e">
        <f t="shared" si="34"/>
        <v>#REF!</v>
      </c>
      <c r="AE14" t="e">
        <f t="shared" si="34"/>
        <v>#REF!</v>
      </c>
      <c r="AF14" t="e">
        <f t="shared" si="34"/>
        <v>#REF!</v>
      </c>
      <c r="AG14" t="e">
        <f t="shared" si="34"/>
        <v>#REF!</v>
      </c>
      <c r="AH14" t="e">
        <f t="shared" si="34"/>
        <v>#REF!</v>
      </c>
      <c r="AI14" s="123" t="e">
        <f t="shared" si="34"/>
        <v>#REF!</v>
      </c>
      <c r="AJ14" s="125" t="e">
        <f t="shared" si="34"/>
        <v>#REF!</v>
      </c>
      <c r="AK14" t="e">
        <f t="shared" si="34"/>
        <v>#REF!</v>
      </c>
      <c r="AL14" t="e">
        <f t="shared" si="34"/>
        <v>#REF!</v>
      </c>
      <c r="AM14" t="e">
        <f t="shared" si="34"/>
        <v>#REF!</v>
      </c>
      <c r="AN14" t="e">
        <f t="shared" si="34"/>
        <v>#REF!</v>
      </c>
      <c r="AO14" t="e">
        <f t="shared" si="34"/>
        <v>#REF!</v>
      </c>
      <c r="AP14" t="e">
        <f t="shared" si="34"/>
        <v>#REF!</v>
      </c>
      <c r="AQ14" t="e">
        <f t="shared" si="34"/>
        <v>#REF!</v>
      </c>
      <c r="AR14" t="e">
        <f t="shared" si="34"/>
        <v>#REF!</v>
      </c>
      <c r="AS14" t="e">
        <f t="shared" si="34"/>
        <v>#REF!</v>
      </c>
      <c r="AT14" t="e">
        <f t="shared" si="34"/>
        <v>#REF!</v>
      </c>
      <c r="AU14" t="e">
        <f t="shared" si="34"/>
        <v>#REF!</v>
      </c>
      <c r="AV14" t="e">
        <f t="shared" si="34"/>
        <v>#REF!</v>
      </c>
      <c r="AW14" t="e">
        <f t="shared" si="34"/>
        <v>#REF!</v>
      </c>
      <c r="AX14" t="e">
        <f t="shared" si="34"/>
        <v>#REF!</v>
      </c>
      <c r="AY14" t="e">
        <f t="shared" si="34"/>
        <v>#REF!</v>
      </c>
      <c r="AZ14" t="e">
        <f t="shared" si="34"/>
        <v>#REF!</v>
      </c>
      <c r="BA14" t="e">
        <f t="shared" si="34"/>
        <v>#REF!</v>
      </c>
      <c r="BB14" t="e">
        <f t="shared" si="34"/>
        <v>#REF!</v>
      </c>
      <c r="BC14" t="e">
        <f t="shared" si="34"/>
        <v>#REF!</v>
      </c>
      <c r="BD14" t="e">
        <f t="shared" si="34"/>
        <v>#REF!</v>
      </c>
      <c r="BE14" t="e">
        <f t="shared" si="34"/>
        <v>#REF!</v>
      </c>
      <c r="BF14" t="e">
        <f t="shared" si="34"/>
        <v>#REF!</v>
      </c>
      <c r="BG14" t="e">
        <f t="shared" si="34"/>
        <v>#REF!</v>
      </c>
      <c r="BH14" t="e">
        <f t="shared" si="34"/>
        <v>#REF!</v>
      </c>
      <c r="BI14" t="e">
        <f t="shared" si="34"/>
        <v>#REF!</v>
      </c>
      <c r="BJ14" t="e">
        <f t="shared" si="34"/>
        <v>#REF!</v>
      </c>
      <c r="BK14" t="e">
        <f t="shared" si="34"/>
        <v>#REF!</v>
      </c>
      <c r="BL14" t="e">
        <f t="shared" si="34"/>
        <v>#REF!</v>
      </c>
      <c r="BM14" s="123" t="e">
        <f t="shared" si="34"/>
        <v>#REF!</v>
      </c>
      <c r="BN14" t="e">
        <f t="shared" si="34"/>
        <v>#REF!</v>
      </c>
      <c r="BO14" t="e">
        <f t="shared" si="34"/>
        <v>#REF!</v>
      </c>
      <c r="BP14" t="e">
        <f t="shared" si="34"/>
        <v>#REF!</v>
      </c>
      <c r="BQ14" t="e">
        <f t="shared" ref="BQ14:EB14" si="35">IF(BQ8=0,0,1)</f>
        <v>#REF!</v>
      </c>
      <c r="BR14" t="e">
        <f t="shared" si="35"/>
        <v>#REF!</v>
      </c>
      <c r="BS14" t="e">
        <f t="shared" si="35"/>
        <v>#REF!</v>
      </c>
      <c r="BT14" t="e">
        <f t="shared" si="35"/>
        <v>#REF!</v>
      </c>
      <c r="BU14" t="e">
        <f t="shared" si="35"/>
        <v>#REF!</v>
      </c>
      <c r="BV14" t="e">
        <f t="shared" si="35"/>
        <v>#REF!</v>
      </c>
      <c r="BW14" t="e">
        <f t="shared" si="35"/>
        <v>#REF!</v>
      </c>
      <c r="BX14" t="e">
        <f t="shared" si="35"/>
        <v>#REF!</v>
      </c>
      <c r="BY14" t="e">
        <f t="shared" si="35"/>
        <v>#REF!</v>
      </c>
      <c r="BZ14" t="e">
        <f t="shared" si="35"/>
        <v>#REF!</v>
      </c>
      <c r="CA14" t="e">
        <f t="shared" si="35"/>
        <v>#REF!</v>
      </c>
      <c r="CB14" t="e">
        <f t="shared" si="35"/>
        <v>#REF!</v>
      </c>
      <c r="CC14" t="e">
        <f t="shared" si="35"/>
        <v>#REF!</v>
      </c>
      <c r="CD14" t="e">
        <f t="shared" si="35"/>
        <v>#REF!</v>
      </c>
      <c r="CE14" t="e">
        <f t="shared" si="35"/>
        <v>#REF!</v>
      </c>
      <c r="CF14" t="e">
        <f t="shared" si="35"/>
        <v>#REF!</v>
      </c>
      <c r="CG14" t="e">
        <f t="shared" si="35"/>
        <v>#REF!</v>
      </c>
      <c r="CH14" t="e">
        <f t="shared" si="35"/>
        <v>#REF!</v>
      </c>
      <c r="CI14" t="e">
        <f t="shared" si="35"/>
        <v>#REF!</v>
      </c>
      <c r="CJ14" t="e">
        <f t="shared" si="35"/>
        <v>#REF!</v>
      </c>
      <c r="CK14" t="e">
        <f t="shared" si="35"/>
        <v>#REF!</v>
      </c>
      <c r="CL14" t="e">
        <f t="shared" si="35"/>
        <v>#REF!</v>
      </c>
      <c r="CM14" t="e">
        <f t="shared" si="35"/>
        <v>#REF!</v>
      </c>
      <c r="CN14" t="e">
        <f t="shared" si="35"/>
        <v>#REF!</v>
      </c>
      <c r="CO14" t="e">
        <f t="shared" si="35"/>
        <v>#REF!</v>
      </c>
      <c r="CP14" t="e">
        <f t="shared" si="35"/>
        <v>#REF!</v>
      </c>
      <c r="CQ14" t="e">
        <f t="shared" si="35"/>
        <v>#REF!</v>
      </c>
      <c r="CR14" s="123" t="e">
        <f t="shared" si="35"/>
        <v>#REF!</v>
      </c>
      <c r="CS14" s="125" t="e">
        <f t="shared" si="35"/>
        <v>#REF!</v>
      </c>
      <c r="CT14" t="e">
        <f t="shared" si="35"/>
        <v>#REF!</v>
      </c>
      <c r="CU14" t="e">
        <f t="shared" si="35"/>
        <v>#REF!</v>
      </c>
      <c r="CV14" t="e">
        <f t="shared" si="35"/>
        <v>#REF!</v>
      </c>
      <c r="CW14" t="e">
        <f t="shared" si="35"/>
        <v>#REF!</v>
      </c>
      <c r="CX14" t="e">
        <f t="shared" si="35"/>
        <v>#REF!</v>
      </c>
      <c r="CY14" t="e">
        <f t="shared" si="35"/>
        <v>#REF!</v>
      </c>
      <c r="CZ14" t="e">
        <f t="shared" si="35"/>
        <v>#REF!</v>
      </c>
      <c r="DA14" t="e">
        <f t="shared" si="35"/>
        <v>#REF!</v>
      </c>
      <c r="DB14" t="e">
        <f t="shared" si="35"/>
        <v>#REF!</v>
      </c>
      <c r="DC14" t="e">
        <f t="shared" si="35"/>
        <v>#REF!</v>
      </c>
      <c r="DD14" t="e">
        <f t="shared" si="35"/>
        <v>#REF!</v>
      </c>
      <c r="DE14" t="e">
        <f t="shared" si="35"/>
        <v>#REF!</v>
      </c>
      <c r="DF14" t="e">
        <f t="shared" si="35"/>
        <v>#REF!</v>
      </c>
      <c r="DG14" t="e">
        <f t="shared" si="35"/>
        <v>#REF!</v>
      </c>
      <c r="DH14" t="e">
        <f t="shared" si="35"/>
        <v>#REF!</v>
      </c>
      <c r="DI14" t="e">
        <f t="shared" si="35"/>
        <v>#REF!</v>
      </c>
      <c r="DJ14" t="e">
        <f t="shared" si="35"/>
        <v>#REF!</v>
      </c>
      <c r="DK14" t="e">
        <f t="shared" si="35"/>
        <v>#REF!</v>
      </c>
      <c r="DL14" t="e">
        <f t="shared" si="35"/>
        <v>#REF!</v>
      </c>
      <c r="DM14" t="e">
        <f t="shared" si="35"/>
        <v>#REF!</v>
      </c>
      <c r="DN14" t="e">
        <f t="shared" si="35"/>
        <v>#REF!</v>
      </c>
      <c r="DO14" t="e">
        <f t="shared" si="35"/>
        <v>#REF!</v>
      </c>
      <c r="DP14" t="e">
        <f t="shared" si="35"/>
        <v>#REF!</v>
      </c>
      <c r="DQ14" t="e">
        <f t="shared" si="35"/>
        <v>#REF!</v>
      </c>
      <c r="DR14" t="e">
        <f t="shared" si="35"/>
        <v>#REF!</v>
      </c>
      <c r="DS14" t="e">
        <f t="shared" si="35"/>
        <v>#REF!</v>
      </c>
      <c r="DT14" t="e">
        <f t="shared" si="35"/>
        <v>#REF!</v>
      </c>
      <c r="DU14" t="e">
        <f t="shared" si="35"/>
        <v>#REF!</v>
      </c>
      <c r="DV14" s="123" t="e">
        <f t="shared" si="35"/>
        <v>#REF!</v>
      </c>
      <c r="DW14" s="125" t="e">
        <f t="shared" si="35"/>
        <v>#REF!</v>
      </c>
      <c r="DX14" t="e">
        <f t="shared" si="35"/>
        <v>#REF!</v>
      </c>
      <c r="DY14" t="e">
        <f t="shared" si="35"/>
        <v>#REF!</v>
      </c>
      <c r="DZ14" t="e">
        <f t="shared" si="35"/>
        <v>#REF!</v>
      </c>
      <c r="EA14" t="e">
        <f t="shared" si="35"/>
        <v>#REF!</v>
      </c>
      <c r="EB14" t="e">
        <f t="shared" si="35"/>
        <v>#REF!</v>
      </c>
      <c r="EC14" t="e">
        <f t="shared" ref="EC14:FM14" si="36">IF(EC8=0,0,1)</f>
        <v>#REF!</v>
      </c>
      <c r="ED14" t="e">
        <f t="shared" si="36"/>
        <v>#REF!</v>
      </c>
      <c r="EE14" t="e">
        <f t="shared" si="36"/>
        <v>#REF!</v>
      </c>
      <c r="EF14" t="e">
        <f t="shared" si="36"/>
        <v>#REF!</v>
      </c>
      <c r="EG14" t="e">
        <f t="shared" si="36"/>
        <v>#REF!</v>
      </c>
      <c r="EH14" t="e">
        <f t="shared" si="36"/>
        <v>#REF!</v>
      </c>
      <c r="EI14" t="e">
        <f t="shared" si="36"/>
        <v>#REF!</v>
      </c>
      <c r="EJ14" t="e">
        <f t="shared" si="36"/>
        <v>#REF!</v>
      </c>
      <c r="EK14" t="e">
        <f t="shared" si="36"/>
        <v>#REF!</v>
      </c>
      <c r="EL14" t="e">
        <f t="shared" si="36"/>
        <v>#REF!</v>
      </c>
      <c r="EM14" t="e">
        <f t="shared" si="36"/>
        <v>#REF!</v>
      </c>
      <c r="EN14" t="e">
        <f t="shared" si="36"/>
        <v>#REF!</v>
      </c>
      <c r="EO14" t="e">
        <f t="shared" si="36"/>
        <v>#REF!</v>
      </c>
      <c r="EP14" t="e">
        <f t="shared" si="36"/>
        <v>#REF!</v>
      </c>
      <c r="EQ14" t="e">
        <f t="shared" si="36"/>
        <v>#REF!</v>
      </c>
      <c r="ER14" t="e">
        <f t="shared" si="36"/>
        <v>#REF!</v>
      </c>
      <c r="ES14" t="e">
        <f t="shared" si="36"/>
        <v>#REF!</v>
      </c>
      <c r="ET14" t="e">
        <f t="shared" si="36"/>
        <v>#REF!</v>
      </c>
      <c r="EU14" t="e">
        <f t="shared" si="36"/>
        <v>#REF!</v>
      </c>
      <c r="EV14" t="e">
        <f t="shared" si="36"/>
        <v>#REF!</v>
      </c>
      <c r="EW14" t="e">
        <f t="shared" si="36"/>
        <v>#REF!</v>
      </c>
      <c r="EX14" t="e">
        <f t="shared" si="36"/>
        <v>#REF!</v>
      </c>
      <c r="EY14" t="e">
        <f t="shared" si="36"/>
        <v>#REF!</v>
      </c>
      <c r="EZ14" t="e">
        <f t="shared" si="36"/>
        <v>#REF!</v>
      </c>
      <c r="FA14" s="123" t="e">
        <f t="shared" si="36"/>
        <v>#REF!</v>
      </c>
      <c r="FB14" s="125" t="e">
        <f t="shared" si="36"/>
        <v>#REF!</v>
      </c>
      <c r="FC14" t="e">
        <f t="shared" si="36"/>
        <v>#REF!</v>
      </c>
      <c r="FD14" t="e">
        <f t="shared" si="36"/>
        <v>#REF!</v>
      </c>
      <c r="FE14" t="e">
        <f t="shared" si="36"/>
        <v>#REF!</v>
      </c>
      <c r="FF14" t="e">
        <f t="shared" si="36"/>
        <v>#REF!</v>
      </c>
      <c r="FG14" t="e">
        <f t="shared" si="36"/>
        <v>#REF!</v>
      </c>
      <c r="FH14" t="e">
        <f t="shared" si="36"/>
        <v>#REF!</v>
      </c>
      <c r="FI14" t="e">
        <f t="shared" si="36"/>
        <v>#REF!</v>
      </c>
      <c r="FJ14" t="e">
        <f t="shared" si="36"/>
        <v>#REF!</v>
      </c>
      <c r="FK14" t="e">
        <f t="shared" si="36"/>
        <v>#REF!</v>
      </c>
      <c r="FL14" t="e">
        <f t="shared" si="36"/>
        <v>#REF!</v>
      </c>
      <c r="FM14" t="e">
        <f t="shared" si="36"/>
        <v>#REF!</v>
      </c>
      <c r="FN14" s="247" t="e">
        <f t="shared" ref="FN14:FP14" si="37">IF($FM14+$FQ14&gt;0,IF(FN8=0,0,1),0)</f>
        <v>#REF!</v>
      </c>
      <c r="FO14" t="e">
        <f t="shared" si="37"/>
        <v>#REF!</v>
      </c>
      <c r="FP14" s="248" t="e">
        <f t="shared" si="37"/>
        <v>#REF!</v>
      </c>
      <c r="FQ14" t="e">
        <f t="shared" ref="FQ14:IB14" si="38">IF(FQ8=0,0,1)</f>
        <v>#REF!</v>
      </c>
      <c r="FR14" t="e">
        <f t="shared" si="38"/>
        <v>#REF!</v>
      </c>
      <c r="FS14" t="e">
        <f t="shared" si="38"/>
        <v>#REF!</v>
      </c>
      <c r="FT14" t="e">
        <f t="shared" si="38"/>
        <v>#REF!</v>
      </c>
      <c r="FU14" t="e">
        <f t="shared" si="38"/>
        <v>#REF!</v>
      </c>
      <c r="FV14" t="e">
        <f t="shared" si="38"/>
        <v>#REF!</v>
      </c>
      <c r="FW14" t="e">
        <f t="shared" si="38"/>
        <v>#REF!</v>
      </c>
      <c r="FX14" t="e">
        <f t="shared" si="38"/>
        <v>#REF!</v>
      </c>
      <c r="FY14" t="e">
        <f t="shared" si="38"/>
        <v>#REF!</v>
      </c>
      <c r="FZ14" t="e">
        <f t="shared" si="38"/>
        <v>#REF!</v>
      </c>
      <c r="GA14" t="e">
        <f t="shared" si="38"/>
        <v>#REF!</v>
      </c>
      <c r="GB14" t="e">
        <f t="shared" si="38"/>
        <v>#REF!</v>
      </c>
      <c r="GC14" t="e">
        <f t="shared" si="38"/>
        <v>#REF!</v>
      </c>
      <c r="GD14" t="e">
        <f t="shared" si="38"/>
        <v>#REF!</v>
      </c>
      <c r="GE14" t="e">
        <f t="shared" si="38"/>
        <v>#REF!</v>
      </c>
      <c r="GF14" s="123" t="e">
        <f t="shared" si="38"/>
        <v>#REF!</v>
      </c>
      <c r="GG14" s="125" t="e">
        <f t="shared" si="38"/>
        <v>#REF!</v>
      </c>
      <c r="GH14" t="e">
        <f t="shared" si="38"/>
        <v>#REF!</v>
      </c>
      <c r="GI14" t="e">
        <f t="shared" si="38"/>
        <v>#REF!</v>
      </c>
      <c r="GJ14" t="e">
        <f t="shared" si="38"/>
        <v>#REF!</v>
      </c>
      <c r="GK14" t="e">
        <f t="shared" si="38"/>
        <v>#REF!</v>
      </c>
      <c r="GL14" t="e">
        <f t="shared" si="38"/>
        <v>#REF!</v>
      </c>
      <c r="GM14" t="e">
        <f t="shared" si="38"/>
        <v>#REF!</v>
      </c>
      <c r="GN14" t="e">
        <f t="shared" si="38"/>
        <v>#REF!</v>
      </c>
      <c r="GO14" t="e">
        <f t="shared" si="38"/>
        <v>#REF!</v>
      </c>
      <c r="GP14" t="e">
        <f t="shared" si="38"/>
        <v>#REF!</v>
      </c>
      <c r="GQ14" t="e">
        <f t="shared" si="38"/>
        <v>#REF!</v>
      </c>
      <c r="GR14" t="e">
        <f t="shared" si="38"/>
        <v>#REF!</v>
      </c>
      <c r="GS14" t="e">
        <f t="shared" si="38"/>
        <v>#REF!</v>
      </c>
      <c r="GT14" t="e">
        <f t="shared" si="38"/>
        <v>#REF!</v>
      </c>
      <c r="GU14" t="e">
        <f t="shared" si="38"/>
        <v>#REF!</v>
      </c>
      <c r="GV14" t="e">
        <f t="shared" si="38"/>
        <v>#REF!</v>
      </c>
      <c r="GW14" t="e">
        <f t="shared" si="38"/>
        <v>#REF!</v>
      </c>
      <c r="GX14" t="e">
        <f t="shared" si="38"/>
        <v>#REF!</v>
      </c>
      <c r="GY14" t="e">
        <f t="shared" si="38"/>
        <v>#REF!</v>
      </c>
      <c r="GZ14" t="e">
        <f t="shared" si="38"/>
        <v>#REF!</v>
      </c>
      <c r="HA14" t="e">
        <f t="shared" si="38"/>
        <v>#REF!</v>
      </c>
      <c r="HB14" t="e">
        <f t="shared" si="38"/>
        <v>#REF!</v>
      </c>
      <c r="HC14" t="e">
        <f t="shared" si="38"/>
        <v>#REF!</v>
      </c>
      <c r="HD14" t="e">
        <f t="shared" si="38"/>
        <v>#REF!</v>
      </c>
      <c r="HE14" t="e">
        <f t="shared" si="38"/>
        <v>#REF!</v>
      </c>
      <c r="HF14" t="e">
        <f t="shared" si="38"/>
        <v>#REF!</v>
      </c>
      <c r="HG14" t="e">
        <f t="shared" si="38"/>
        <v>#REF!</v>
      </c>
      <c r="HH14" t="e">
        <f t="shared" si="38"/>
        <v>#REF!</v>
      </c>
      <c r="HI14" t="e">
        <f t="shared" si="38"/>
        <v>#REF!</v>
      </c>
      <c r="HJ14" s="123" t="e">
        <f t="shared" si="38"/>
        <v>#REF!</v>
      </c>
      <c r="HK14" s="125" t="e">
        <f t="shared" si="38"/>
        <v>#REF!</v>
      </c>
      <c r="HL14" t="e">
        <f t="shared" si="38"/>
        <v>#REF!</v>
      </c>
      <c r="HM14" t="e">
        <f t="shared" si="38"/>
        <v>#REF!</v>
      </c>
      <c r="HN14" t="e">
        <f t="shared" si="38"/>
        <v>#REF!</v>
      </c>
      <c r="HO14" t="e">
        <f t="shared" si="38"/>
        <v>#REF!</v>
      </c>
      <c r="HP14" t="e">
        <f t="shared" si="38"/>
        <v>#REF!</v>
      </c>
      <c r="HQ14" t="e">
        <f t="shared" si="38"/>
        <v>#REF!</v>
      </c>
      <c r="HR14" t="e">
        <f t="shared" si="38"/>
        <v>#REF!</v>
      </c>
      <c r="HS14" t="e">
        <f t="shared" si="38"/>
        <v>#REF!</v>
      </c>
      <c r="HT14" t="e">
        <f t="shared" si="38"/>
        <v>#REF!</v>
      </c>
      <c r="HU14" t="e">
        <f t="shared" si="38"/>
        <v>#REF!</v>
      </c>
      <c r="HV14" t="e">
        <f t="shared" si="38"/>
        <v>#REF!</v>
      </c>
      <c r="HW14" t="e">
        <f t="shared" si="38"/>
        <v>#REF!</v>
      </c>
      <c r="HX14" t="e">
        <f t="shared" si="38"/>
        <v>#REF!</v>
      </c>
      <c r="HY14" t="e">
        <f t="shared" si="38"/>
        <v>#REF!</v>
      </c>
      <c r="HZ14" t="e">
        <f t="shared" si="38"/>
        <v>#REF!</v>
      </c>
      <c r="IA14" t="e">
        <f t="shared" si="38"/>
        <v>#REF!</v>
      </c>
      <c r="IB14" t="e">
        <f t="shared" si="38"/>
        <v>#REF!</v>
      </c>
      <c r="IC14" t="e">
        <f t="shared" ref="IC14:KN14" si="39">IF(IC8=0,0,1)</f>
        <v>#REF!</v>
      </c>
      <c r="ID14" t="e">
        <f t="shared" si="39"/>
        <v>#REF!</v>
      </c>
      <c r="IE14" t="e">
        <f t="shared" si="39"/>
        <v>#REF!</v>
      </c>
      <c r="IF14" t="e">
        <f t="shared" si="39"/>
        <v>#REF!</v>
      </c>
      <c r="IG14" t="e">
        <f t="shared" si="39"/>
        <v>#REF!</v>
      </c>
      <c r="IH14" t="e">
        <f t="shared" si="39"/>
        <v>#REF!</v>
      </c>
      <c r="II14" t="e">
        <f t="shared" si="39"/>
        <v>#REF!</v>
      </c>
      <c r="IJ14" t="e">
        <f t="shared" si="39"/>
        <v>#REF!</v>
      </c>
      <c r="IK14" t="e">
        <f t="shared" si="39"/>
        <v>#REF!</v>
      </c>
      <c r="IL14" t="e">
        <f t="shared" si="39"/>
        <v>#REF!</v>
      </c>
      <c r="IM14" t="e">
        <f t="shared" si="39"/>
        <v>#REF!</v>
      </c>
      <c r="IN14" t="e">
        <f t="shared" si="39"/>
        <v>#REF!</v>
      </c>
      <c r="IO14" s="123" t="e">
        <f t="shared" si="39"/>
        <v>#REF!</v>
      </c>
      <c r="IP14" s="125" t="e">
        <f t="shared" si="39"/>
        <v>#REF!</v>
      </c>
      <c r="IQ14" t="e">
        <f t="shared" si="39"/>
        <v>#REF!</v>
      </c>
      <c r="IR14" t="e">
        <f t="shared" si="39"/>
        <v>#REF!</v>
      </c>
      <c r="IS14" t="e">
        <f t="shared" si="39"/>
        <v>#REF!</v>
      </c>
      <c r="IT14" t="e">
        <f t="shared" si="39"/>
        <v>#REF!</v>
      </c>
      <c r="IU14" t="e">
        <f t="shared" si="39"/>
        <v>#REF!</v>
      </c>
      <c r="IV14" t="e">
        <f t="shared" si="39"/>
        <v>#REF!</v>
      </c>
      <c r="IW14" t="e">
        <f t="shared" si="39"/>
        <v>#REF!</v>
      </c>
      <c r="IX14" t="e">
        <f t="shared" si="39"/>
        <v>#REF!</v>
      </c>
      <c r="IY14" t="e">
        <f t="shared" si="39"/>
        <v>#REF!</v>
      </c>
      <c r="IZ14" t="e">
        <f t="shared" si="39"/>
        <v>#REF!</v>
      </c>
      <c r="JA14" t="e">
        <f t="shared" si="39"/>
        <v>#REF!</v>
      </c>
      <c r="JB14" t="e">
        <f t="shared" si="39"/>
        <v>#REF!</v>
      </c>
      <c r="JC14" t="e">
        <f t="shared" si="39"/>
        <v>#REF!</v>
      </c>
      <c r="JD14" t="e">
        <f t="shared" si="39"/>
        <v>#REF!</v>
      </c>
      <c r="JE14" t="e">
        <f t="shared" si="39"/>
        <v>#REF!</v>
      </c>
      <c r="JF14" t="e">
        <f t="shared" si="39"/>
        <v>#REF!</v>
      </c>
      <c r="JG14" t="e">
        <f t="shared" si="39"/>
        <v>#REF!</v>
      </c>
      <c r="JH14" t="e">
        <f t="shared" si="39"/>
        <v>#REF!</v>
      </c>
      <c r="JI14" t="e">
        <f t="shared" si="39"/>
        <v>#REF!</v>
      </c>
      <c r="JJ14" t="e">
        <f t="shared" si="39"/>
        <v>#REF!</v>
      </c>
      <c r="JK14" t="e">
        <f t="shared" si="39"/>
        <v>#REF!</v>
      </c>
      <c r="JL14" t="e">
        <f t="shared" si="39"/>
        <v>#REF!</v>
      </c>
      <c r="JM14" t="e">
        <f t="shared" si="39"/>
        <v>#REF!</v>
      </c>
      <c r="JN14" t="e">
        <f t="shared" si="39"/>
        <v>#REF!</v>
      </c>
      <c r="JO14" t="e">
        <f t="shared" si="39"/>
        <v>#REF!</v>
      </c>
      <c r="JP14" t="e">
        <f t="shared" si="39"/>
        <v>#REF!</v>
      </c>
      <c r="JQ14" t="e">
        <f t="shared" si="39"/>
        <v>#REF!</v>
      </c>
      <c r="JR14" t="e">
        <f t="shared" si="39"/>
        <v>#REF!</v>
      </c>
      <c r="JS14" s="123" t="e">
        <f t="shared" si="39"/>
        <v>#REF!</v>
      </c>
      <c r="JT14" s="125" t="e">
        <f t="shared" si="39"/>
        <v>#REF!</v>
      </c>
      <c r="JU14" t="e">
        <f t="shared" si="39"/>
        <v>#REF!</v>
      </c>
      <c r="JV14" t="e">
        <f t="shared" si="39"/>
        <v>#REF!</v>
      </c>
      <c r="JW14" t="e">
        <f t="shared" si="39"/>
        <v>#REF!</v>
      </c>
      <c r="JX14" t="e">
        <f t="shared" si="39"/>
        <v>#REF!</v>
      </c>
      <c r="JY14" t="e">
        <f t="shared" si="39"/>
        <v>#REF!</v>
      </c>
      <c r="JZ14" t="e">
        <f t="shared" si="39"/>
        <v>#REF!</v>
      </c>
      <c r="KA14" t="e">
        <f t="shared" si="39"/>
        <v>#REF!</v>
      </c>
      <c r="KB14" t="e">
        <f t="shared" si="39"/>
        <v>#REF!</v>
      </c>
      <c r="KC14" t="e">
        <f t="shared" si="39"/>
        <v>#REF!</v>
      </c>
      <c r="KD14" t="e">
        <f t="shared" si="39"/>
        <v>#REF!</v>
      </c>
      <c r="KE14" t="e">
        <f t="shared" si="39"/>
        <v>#REF!</v>
      </c>
      <c r="KF14" t="e">
        <f t="shared" si="39"/>
        <v>#REF!</v>
      </c>
      <c r="KG14" t="e">
        <f t="shared" si="39"/>
        <v>#REF!</v>
      </c>
      <c r="KH14" t="e">
        <f t="shared" si="39"/>
        <v>#REF!</v>
      </c>
      <c r="KI14" t="e">
        <f t="shared" si="39"/>
        <v>#REF!</v>
      </c>
      <c r="KJ14" t="e">
        <f t="shared" si="39"/>
        <v>#REF!</v>
      </c>
      <c r="KK14" t="e">
        <f t="shared" si="39"/>
        <v>#REF!</v>
      </c>
      <c r="KL14" t="e">
        <f t="shared" si="39"/>
        <v>#REF!</v>
      </c>
      <c r="KM14" t="e">
        <f t="shared" si="39"/>
        <v>#REF!</v>
      </c>
      <c r="KN14" t="e">
        <f t="shared" si="39"/>
        <v>#REF!</v>
      </c>
      <c r="KO14" t="e">
        <f t="shared" ref="KO14:MZ14" si="40">IF(KO8=0,0,1)</f>
        <v>#REF!</v>
      </c>
      <c r="KP14" t="e">
        <f t="shared" si="40"/>
        <v>#REF!</v>
      </c>
      <c r="KQ14" t="e">
        <f t="shared" si="40"/>
        <v>#REF!</v>
      </c>
      <c r="KR14" t="e">
        <f t="shared" si="40"/>
        <v>#REF!</v>
      </c>
      <c r="KS14" t="e">
        <f t="shared" si="40"/>
        <v>#REF!</v>
      </c>
      <c r="KT14" t="e">
        <f t="shared" si="40"/>
        <v>#REF!</v>
      </c>
      <c r="KU14" t="e">
        <f t="shared" si="40"/>
        <v>#REF!</v>
      </c>
      <c r="KV14" s="247" t="e">
        <f t="shared" ref="KV14:LA14" si="41">IF($KU14+$LB14&gt;0,IF(KV8=0,0,1),0)</f>
        <v>#REF!</v>
      </c>
      <c r="KW14" t="e">
        <f t="shared" si="41"/>
        <v>#REF!</v>
      </c>
      <c r="KX14" s="123" t="e">
        <f t="shared" si="41"/>
        <v>#REF!</v>
      </c>
      <c r="KY14" s="125" t="e">
        <f t="shared" si="41"/>
        <v>#REF!</v>
      </c>
      <c r="KZ14" t="e">
        <f t="shared" si="41"/>
        <v>#REF!</v>
      </c>
      <c r="LA14" s="248" t="e">
        <f t="shared" si="41"/>
        <v>#REF!</v>
      </c>
      <c r="LB14" t="e">
        <f t="shared" si="40"/>
        <v>#REF!</v>
      </c>
      <c r="LC14" t="e">
        <f t="shared" si="40"/>
        <v>#REF!</v>
      </c>
      <c r="LD14" t="e">
        <f t="shared" si="40"/>
        <v>#REF!</v>
      </c>
      <c r="LE14" t="e">
        <f t="shared" si="40"/>
        <v>#REF!</v>
      </c>
      <c r="LF14" t="e">
        <f t="shared" si="40"/>
        <v>#REF!</v>
      </c>
      <c r="LG14" t="e">
        <f t="shared" si="40"/>
        <v>#REF!</v>
      </c>
      <c r="LH14" t="e">
        <f t="shared" si="40"/>
        <v>#REF!</v>
      </c>
      <c r="LI14" t="e">
        <f t="shared" si="40"/>
        <v>#REF!</v>
      </c>
      <c r="LJ14" t="e">
        <f t="shared" si="40"/>
        <v>#REF!</v>
      </c>
      <c r="LK14" t="e">
        <f t="shared" si="40"/>
        <v>#REF!</v>
      </c>
      <c r="LL14" t="e">
        <f t="shared" si="40"/>
        <v>#REF!</v>
      </c>
      <c r="LM14" t="e">
        <f t="shared" si="40"/>
        <v>#REF!</v>
      </c>
      <c r="LN14" t="e">
        <f t="shared" si="40"/>
        <v>#REF!</v>
      </c>
      <c r="LO14" t="e">
        <f t="shared" si="40"/>
        <v>#REF!</v>
      </c>
      <c r="LP14" t="e">
        <f t="shared" si="40"/>
        <v>#REF!</v>
      </c>
      <c r="LQ14" t="e">
        <f t="shared" si="40"/>
        <v>#REF!</v>
      </c>
      <c r="LR14" t="e">
        <f t="shared" si="40"/>
        <v>#REF!</v>
      </c>
      <c r="LS14" t="e">
        <f t="shared" si="40"/>
        <v>#REF!</v>
      </c>
      <c r="LT14" t="e">
        <f t="shared" si="40"/>
        <v>#REF!</v>
      </c>
      <c r="LU14" t="e">
        <f t="shared" si="40"/>
        <v>#REF!</v>
      </c>
      <c r="LV14" t="e">
        <f t="shared" si="40"/>
        <v>#REF!</v>
      </c>
      <c r="LW14" t="e">
        <f t="shared" si="40"/>
        <v>#REF!</v>
      </c>
      <c r="LX14" t="e">
        <f t="shared" si="40"/>
        <v>#REF!</v>
      </c>
      <c r="LY14" t="e">
        <f t="shared" si="40"/>
        <v>#REF!</v>
      </c>
      <c r="LZ14" t="e">
        <f t="shared" si="40"/>
        <v>#REF!</v>
      </c>
      <c r="MA14" t="e">
        <f t="shared" si="40"/>
        <v>#REF!</v>
      </c>
      <c r="MB14" t="e">
        <f t="shared" si="40"/>
        <v>#REF!</v>
      </c>
      <c r="MC14" s="123" t="e">
        <f t="shared" si="40"/>
        <v>#REF!</v>
      </c>
      <c r="MD14" s="125" t="e">
        <f t="shared" si="40"/>
        <v>#REF!</v>
      </c>
      <c r="ME14" t="e">
        <f t="shared" si="40"/>
        <v>#REF!</v>
      </c>
      <c r="MF14" t="e">
        <f t="shared" si="40"/>
        <v>#REF!</v>
      </c>
      <c r="MG14" t="e">
        <f t="shared" si="40"/>
        <v>#REF!</v>
      </c>
      <c r="MH14" t="e">
        <f t="shared" si="40"/>
        <v>#REF!</v>
      </c>
      <c r="MI14" t="e">
        <f t="shared" si="40"/>
        <v>#REF!</v>
      </c>
      <c r="MJ14" t="e">
        <f t="shared" si="40"/>
        <v>#REF!</v>
      </c>
      <c r="MK14" t="e">
        <f t="shared" si="40"/>
        <v>#REF!</v>
      </c>
      <c r="ML14" t="e">
        <f t="shared" si="40"/>
        <v>#REF!</v>
      </c>
      <c r="MM14" t="e">
        <f t="shared" si="40"/>
        <v>#REF!</v>
      </c>
      <c r="MN14" t="e">
        <f t="shared" si="40"/>
        <v>#REF!</v>
      </c>
      <c r="MO14" t="e">
        <f t="shared" si="40"/>
        <v>#REF!</v>
      </c>
      <c r="MP14" t="e">
        <f t="shared" si="40"/>
        <v>#REF!</v>
      </c>
      <c r="MQ14" t="e">
        <f t="shared" si="40"/>
        <v>#REF!</v>
      </c>
      <c r="MR14" t="e">
        <f t="shared" si="40"/>
        <v>#REF!</v>
      </c>
      <c r="MS14" t="e">
        <f t="shared" si="40"/>
        <v>#REF!</v>
      </c>
      <c r="MT14" t="e">
        <f t="shared" si="40"/>
        <v>#REF!</v>
      </c>
      <c r="MU14" t="e">
        <f t="shared" si="40"/>
        <v>#REF!</v>
      </c>
      <c r="MV14" t="e">
        <f t="shared" si="40"/>
        <v>#REF!</v>
      </c>
      <c r="MW14" t="e">
        <f t="shared" si="40"/>
        <v>#REF!</v>
      </c>
      <c r="MX14" t="e">
        <f t="shared" si="40"/>
        <v>#REF!</v>
      </c>
      <c r="MY14" t="e">
        <f t="shared" si="40"/>
        <v>#REF!</v>
      </c>
      <c r="MZ14" t="e">
        <f t="shared" si="40"/>
        <v>#REF!</v>
      </c>
      <c r="NA14" t="e">
        <f t="shared" ref="NA14:OK14" si="42">IF(NA8=0,0,1)</f>
        <v>#REF!</v>
      </c>
      <c r="NB14" t="e">
        <f t="shared" si="42"/>
        <v>#REF!</v>
      </c>
      <c r="NC14" t="e">
        <f t="shared" si="42"/>
        <v>#REF!</v>
      </c>
      <c r="ND14" t="e">
        <f t="shared" si="42"/>
        <v>#REF!</v>
      </c>
      <c r="NE14" t="e">
        <f t="shared" si="42"/>
        <v>#REF!</v>
      </c>
      <c r="NF14" s="123" t="e">
        <f t="shared" si="42"/>
        <v>#REF!</v>
      </c>
      <c r="NG14" s="125" t="e">
        <f t="shared" si="42"/>
        <v>#REF!</v>
      </c>
      <c r="NH14" t="e">
        <f t="shared" si="42"/>
        <v>#REF!</v>
      </c>
      <c r="NI14" t="e">
        <f t="shared" si="42"/>
        <v>#REF!</v>
      </c>
      <c r="NJ14" t="e">
        <f t="shared" si="42"/>
        <v>#REF!</v>
      </c>
      <c r="NK14" t="e">
        <f t="shared" si="42"/>
        <v>#REF!</v>
      </c>
      <c r="NL14" t="e">
        <f t="shared" si="42"/>
        <v>#REF!</v>
      </c>
      <c r="NM14" t="e">
        <f t="shared" si="42"/>
        <v>#REF!</v>
      </c>
      <c r="NN14" t="e">
        <f t="shared" si="42"/>
        <v>#REF!</v>
      </c>
      <c r="NO14" t="e">
        <f t="shared" si="42"/>
        <v>#REF!</v>
      </c>
      <c r="NP14" t="e">
        <f t="shared" si="42"/>
        <v>#REF!</v>
      </c>
      <c r="NQ14" t="e">
        <f t="shared" si="42"/>
        <v>#REF!</v>
      </c>
      <c r="NR14" t="e">
        <f t="shared" si="42"/>
        <v>#REF!</v>
      </c>
      <c r="NS14" t="e">
        <f t="shared" si="42"/>
        <v>#REF!</v>
      </c>
      <c r="NT14" t="e">
        <f t="shared" si="42"/>
        <v>#REF!</v>
      </c>
      <c r="NU14" t="e">
        <f t="shared" si="42"/>
        <v>#REF!</v>
      </c>
      <c r="NV14" t="e">
        <f t="shared" si="42"/>
        <v>#REF!</v>
      </c>
      <c r="NW14" t="e">
        <f t="shared" si="42"/>
        <v>#REF!</v>
      </c>
      <c r="NX14" t="e">
        <f t="shared" si="42"/>
        <v>#REF!</v>
      </c>
      <c r="NY14" t="e">
        <f t="shared" si="42"/>
        <v>#REF!</v>
      </c>
      <c r="NZ14" t="e">
        <f t="shared" si="42"/>
        <v>#REF!</v>
      </c>
      <c r="OA14" t="e">
        <f t="shared" si="42"/>
        <v>#REF!</v>
      </c>
      <c r="OB14" t="e">
        <f t="shared" si="42"/>
        <v>#REF!</v>
      </c>
      <c r="OC14" t="e">
        <f t="shared" si="42"/>
        <v>#REF!</v>
      </c>
      <c r="OD14" t="e">
        <f t="shared" si="42"/>
        <v>#REF!</v>
      </c>
      <c r="OE14" t="e">
        <f t="shared" si="42"/>
        <v>#REF!</v>
      </c>
      <c r="OF14" t="e">
        <f t="shared" si="42"/>
        <v>#REF!</v>
      </c>
      <c r="OG14" t="e">
        <f t="shared" si="42"/>
        <v>#REF!</v>
      </c>
      <c r="OH14" t="e">
        <f t="shared" si="42"/>
        <v>#REF!</v>
      </c>
      <c r="OI14" t="e">
        <f t="shared" si="42"/>
        <v>#REF!</v>
      </c>
      <c r="OJ14" t="e">
        <f t="shared" si="42"/>
        <v>#REF!</v>
      </c>
      <c r="OK14" s="123" t="e">
        <f t="shared" si="42"/>
        <v>#REF!</v>
      </c>
      <c r="OL14" t="s">
        <v>233</v>
      </c>
      <c r="OM14">
        <f t="shared" si="33"/>
        <v>0</v>
      </c>
      <c r="ON14" s="39" t="s">
        <v>234</v>
      </c>
    </row>
    <row r="15" spans="2:404" ht="13.5" customHeight="1" x14ac:dyDescent="0.15">
      <c r="B15" s="200" t="s">
        <v>10</v>
      </c>
      <c r="C15" s="300" t="s">
        <v>107</v>
      </c>
      <c r="D15" s="201"/>
      <c r="E15" s="125" t="e">
        <f t="shared" ref="E15:BP15" si="43">IF(E9=0,0,1)</f>
        <v>#REF!</v>
      </c>
      <c r="F15" t="e">
        <f t="shared" si="43"/>
        <v>#REF!</v>
      </c>
      <c r="G15" t="e">
        <f t="shared" si="43"/>
        <v>#REF!</v>
      </c>
      <c r="H15" t="e">
        <f t="shared" si="43"/>
        <v>#REF!</v>
      </c>
      <c r="I15" t="e">
        <f t="shared" si="43"/>
        <v>#REF!</v>
      </c>
      <c r="J15" t="e">
        <f t="shared" si="43"/>
        <v>#REF!</v>
      </c>
      <c r="K15" t="e">
        <f t="shared" si="43"/>
        <v>#REF!</v>
      </c>
      <c r="L15" t="e">
        <f t="shared" si="43"/>
        <v>#REF!</v>
      </c>
      <c r="M15" t="e">
        <f t="shared" si="43"/>
        <v>#REF!</v>
      </c>
      <c r="N15" t="e">
        <f t="shared" si="43"/>
        <v>#REF!</v>
      </c>
      <c r="O15" t="e">
        <f t="shared" si="43"/>
        <v>#REF!</v>
      </c>
      <c r="P15" t="e">
        <f t="shared" si="43"/>
        <v>#REF!</v>
      </c>
      <c r="Q15" t="e">
        <f t="shared" si="43"/>
        <v>#REF!</v>
      </c>
      <c r="R15" t="e">
        <f t="shared" si="43"/>
        <v>#REF!</v>
      </c>
      <c r="S15" t="e">
        <f t="shared" si="43"/>
        <v>#REF!</v>
      </c>
      <c r="T15" t="e">
        <f t="shared" si="43"/>
        <v>#REF!</v>
      </c>
      <c r="U15" t="e">
        <f t="shared" si="43"/>
        <v>#REF!</v>
      </c>
      <c r="V15" t="e">
        <f t="shared" si="43"/>
        <v>#REF!</v>
      </c>
      <c r="W15" t="e">
        <f t="shared" si="43"/>
        <v>#REF!</v>
      </c>
      <c r="X15" t="e">
        <f t="shared" si="43"/>
        <v>#REF!</v>
      </c>
      <c r="Y15" t="e">
        <f t="shared" si="43"/>
        <v>#REF!</v>
      </c>
      <c r="Z15" t="e">
        <f t="shared" si="43"/>
        <v>#REF!</v>
      </c>
      <c r="AA15" t="e">
        <f t="shared" si="43"/>
        <v>#REF!</v>
      </c>
      <c r="AB15" t="e">
        <f t="shared" si="43"/>
        <v>#REF!</v>
      </c>
      <c r="AC15" t="e">
        <f t="shared" si="43"/>
        <v>#REF!</v>
      </c>
      <c r="AD15" t="e">
        <f t="shared" si="43"/>
        <v>#REF!</v>
      </c>
      <c r="AE15" t="e">
        <f t="shared" si="43"/>
        <v>#REF!</v>
      </c>
      <c r="AF15" t="e">
        <f t="shared" si="43"/>
        <v>#REF!</v>
      </c>
      <c r="AG15" t="e">
        <f t="shared" si="43"/>
        <v>#REF!</v>
      </c>
      <c r="AH15" t="e">
        <f t="shared" si="43"/>
        <v>#REF!</v>
      </c>
      <c r="AI15" s="123" t="e">
        <f t="shared" si="43"/>
        <v>#REF!</v>
      </c>
      <c r="AJ15" s="125" t="e">
        <f t="shared" si="43"/>
        <v>#REF!</v>
      </c>
      <c r="AK15" t="e">
        <f t="shared" si="43"/>
        <v>#REF!</v>
      </c>
      <c r="AL15" t="e">
        <f t="shared" si="43"/>
        <v>#REF!</v>
      </c>
      <c r="AM15" t="e">
        <f t="shared" si="43"/>
        <v>#REF!</v>
      </c>
      <c r="AN15" t="e">
        <f t="shared" si="43"/>
        <v>#REF!</v>
      </c>
      <c r="AO15" t="e">
        <f t="shared" si="43"/>
        <v>#REF!</v>
      </c>
      <c r="AP15" t="e">
        <f t="shared" si="43"/>
        <v>#REF!</v>
      </c>
      <c r="AQ15" t="e">
        <f t="shared" si="43"/>
        <v>#REF!</v>
      </c>
      <c r="AR15" t="e">
        <f t="shared" si="43"/>
        <v>#REF!</v>
      </c>
      <c r="AS15" t="e">
        <f t="shared" si="43"/>
        <v>#REF!</v>
      </c>
      <c r="AT15" t="e">
        <f t="shared" si="43"/>
        <v>#REF!</v>
      </c>
      <c r="AU15" t="e">
        <f t="shared" si="43"/>
        <v>#REF!</v>
      </c>
      <c r="AV15" t="e">
        <f t="shared" si="43"/>
        <v>#REF!</v>
      </c>
      <c r="AW15" t="e">
        <f t="shared" si="43"/>
        <v>#REF!</v>
      </c>
      <c r="AX15" t="e">
        <f t="shared" si="43"/>
        <v>#REF!</v>
      </c>
      <c r="AY15" t="e">
        <f t="shared" si="43"/>
        <v>#REF!</v>
      </c>
      <c r="AZ15" t="e">
        <f t="shared" si="43"/>
        <v>#REF!</v>
      </c>
      <c r="BA15" t="e">
        <f t="shared" si="43"/>
        <v>#REF!</v>
      </c>
      <c r="BB15" t="e">
        <f t="shared" si="43"/>
        <v>#REF!</v>
      </c>
      <c r="BC15" t="e">
        <f t="shared" si="43"/>
        <v>#REF!</v>
      </c>
      <c r="BD15" t="e">
        <f t="shared" si="43"/>
        <v>#REF!</v>
      </c>
      <c r="BE15" t="e">
        <f t="shared" si="43"/>
        <v>#REF!</v>
      </c>
      <c r="BF15" t="e">
        <f t="shared" si="43"/>
        <v>#REF!</v>
      </c>
      <c r="BG15" t="e">
        <f t="shared" si="43"/>
        <v>#REF!</v>
      </c>
      <c r="BH15" t="e">
        <f t="shared" si="43"/>
        <v>#REF!</v>
      </c>
      <c r="BI15" t="e">
        <f t="shared" si="43"/>
        <v>#REF!</v>
      </c>
      <c r="BJ15" t="e">
        <f t="shared" si="43"/>
        <v>#REF!</v>
      </c>
      <c r="BK15" t="e">
        <f t="shared" si="43"/>
        <v>#REF!</v>
      </c>
      <c r="BL15" t="e">
        <f t="shared" si="43"/>
        <v>#REF!</v>
      </c>
      <c r="BM15" s="123" t="e">
        <f t="shared" si="43"/>
        <v>#REF!</v>
      </c>
      <c r="BN15" t="e">
        <f t="shared" si="43"/>
        <v>#REF!</v>
      </c>
      <c r="BO15" t="e">
        <f t="shared" si="43"/>
        <v>#REF!</v>
      </c>
      <c r="BP15" t="e">
        <f t="shared" si="43"/>
        <v>#REF!</v>
      </c>
      <c r="BQ15" t="e">
        <f t="shared" ref="BQ15:EB15" si="44">IF(BQ9=0,0,1)</f>
        <v>#REF!</v>
      </c>
      <c r="BR15" t="e">
        <f t="shared" si="44"/>
        <v>#REF!</v>
      </c>
      <c r="BS15" t="e">
        <f t="shared" si="44"/>
        <v>#REF!</v>
      </c>
      <c r="BT15" t="e">
        <f t="shared" si="44"/>
        <v>#REF!</v>
      </c>
      <c r="BU15" t="e">
        <f t="shared" si="44"/>
        <v>#REF!</v>
      </c>
      <c r="BV15" t="e">
        <f t="shared" si="44"/>
        <v>#REF!</v>
      </c>
      <c r="BW15" t="e">
        <f t="shared" si="44"/>
        <v>#REF!</v>
      </c>
      <c r="BX15" t="e">
        <f t="shared" si="44"/>
        <v>#REF!</v>
      </c>
      <c r="BY15" t="e">
        <f t="shared" si="44"/>
        <v>#REF!</v>
      </c>
      <c r="BZ15" t="e">
        <f t="shared" si="44"/>
        <v>#REF!</v>
      </c>
      <c r="CA15" t="e">
        <f t="shared" si="44"/>
        <v>#REF!</v>
      </c>
      <c r="CB15" t="e">
        <f t="shared" si="44"/>
        <v>#REF!</v>
      </c>
      <c r="CC15" t="e">
        <f t="shared" si="44"/>
        <v>#REF!</v>
      </c>
      <c r="CD15" t="e">
        <f t="shared" si="44"/>
        <v>#REF!</v>
      </c>
      <c r="CE15" t="e">
        <f t="shared" si="44"/>
        <v>#REF!</v>
      </c>
      <c r="CF15" t="e">
        <f t="shared" si="44"/>
        <v>#REF!</v>
      </c>
      <c r="CG15" t="e">
        <f t="shared" si="44"/>
        <v>#REF!</v>
      </c>
      <c r="CH15" t="e">
        <f t="shared" si="44"/>
        <v>#REF!</v>
      </c>
      <c r="CI15" t="e">
        <f t="shared" si="44"/>
        <v>#REF!</v>
      </c>
      <c r="CJ15" t="e">
        <f t="shared" si="44"/>
        <v>#REF!</v>
      </c>
      <c r="CK15" t="e">
        <f t="shared" si="44"/>
        <v>#REF!</v>
      </c>
      <c r="CL15" t="e">
        <f t="shared" si="44"/>
        <v>#REF!</v>
      </c>
      <c r="CM15" t="e">
        <f t="shared" si="44"/>
        <v>#REF!</v>
      </c>
      <c r="CN15" t="e">
        <f t="shared" si="44"/>
        <v>#REF!</v>
      </c>
      <c r="CO15" t="e">
        <f t="shared" si="44"/>
        <v>#REF!</v>
      </c>
      <c r="CP15" t="e">
        <f t="shared" si="44"/>
        <v>#REF!</v>
      </c>
      <c r="CQ15" t="e">
        <f t="shared" si="44"/>
        <v>#REF!</v>
      </c>
      <c r="CR15" s="123" t="e">
        <f t="shared" si="44"/>
        <v>#REF!</v>
      </c>
      <c r="CS15" s="125" t="e">
        <f t="shared" si="44"/>
        <v>#REF!</v>
      </c>
      <c r="CT15" t="e">
        <f t="shared" si="44"/>
        <v>#REF!</v>
      </c>
      <c r="CU15" t="e">
        <f t="shared" si="44"/>
        <v>#REF!</v>
      </c>
      <c r="CV15" t="e">
        <f t="shared" si="44"/>
        <v>#REF!</v>
      </c>
      <c r="CW15" t="e">
        <f t="shared" si="44"/>
        <v>#REF!</v>
      </c>
      <c r="CX15" t="e">
        <f t="shared" si="44"/>
        <v>#REF!</v>
      </c>
      <c r="CY15" t="e">
        <f t="shared" si="44"/>
        <v>#REF!</v>
      </c>
      <c r="CZ15" t="e">
        <f t="shared" si="44"/>
        <v>#REF!</v>
      </c>
      <c r="DA15" t="e">
        <f t="shared" si="44"/>
        <v>#REF!</v>
      </c>
      <c r="DB15" t="e">
        <f t="shared" si="44"/>
        <v>#REF!</v>
      </c>
      <c r="DC15" t="e">
        <f t="shared" si="44"/>
        <v>#REF!</v>
      </c>
      <c r="DD15" t="e">
        <f t="shared" si="44"/>
        <v>#REF!</v>
      </c>
      <c r="DE15" t="e">
        <f t="shared" si="44"/>
        <v>#REF!</v>
      </c>
      <c r="DF15" t="e">
        <f t="shared" si="44"/>
        <v>#REF!</v>
      </c>
      <c r="DG15" t="e">
        <f t="shared" si="44"/>
        <v>#REF!</v>
      </c>
      <c r="DH15" t="e">
        <f t="shared" si="44"/>
        <v>#REF!</v>
      </c>
      <c r="DI15" t="e">
        <f t="shared" si="44"/>
        <v>#REF!</v>
      </c>
      <c r="DJ15" t="e">
        <f t="shared" si="44"/>
        <v>#REF!</v>
      </c>
      <c r="DK15" t="e">
        <f t="shared" si="44"/>
        <v>#REF!</v>
      </c>
      <c r="DL15" t="e">
        <f t="shared" si="44"/>
        <v>#REF!</v>
      </c>
      <c r="DM15" t="e">
        <f t="shared" si="44"/>
        <v>#REF!</v>
      </c>
      <c r="DN15" t="e">
        <f t="shared" si="44"/>
        <v>#REF!</v>
      </c>
      <c r="DO15" t="e">
        <f t="shared" si="44"/>
        <v>#REF!</v>
      </c>
      <c r="DP15" t="e">
        <f t="shared" si="44"/>
        <v>#REF!</v>
      </c>
      <c r="DQ15" t="e">
        <f t="shared" si="44"/>
        <v>#REF!</v>
      </c>
      <c r="DR15" t="e">
        <f t="shared" si="44"/>
        <v>#REF!</v>
      </c>
      <c r="DS15" t="e">
        <f t="shared" si="44"/>
        <v>#REF!</v>
      </c>
      <c r="DT15" t="e">
        <f t="shared" si="44"/>
        <v>#REF!</v>
      </c>
      <c r="DU15" t="e">
        <f t="shared" si="44"/>
        <v>#REF!</v>
      </c>
      <c r="DV15" s="123" t="e">
        <f t="shared" si="44"/>
        <v>#REF!</v>
      </c>
      <c r="DW15" s="125" t="e">
        <f t="shared" si="44"/>
        <v>#REF!</v>
      </c>
      <c r="DX15" t="e">
        <f t="shared" si="44"/>
        <v>#REF!</v>
      </c>
      <c r="DY15" t="e">
        <f t="shared" si="44"/>
        <v>#REF!</v>
      </c>
      <c r="DZ15" t="e">
        <f t="shared" si="44"/>
        <v>#REF!</v>
      </c>
      <c r="EA15" t="e">
        <f t="shared" si="44"/>
        <v>#REF!</v>
      </c>
      <c r="EB15" t="e">
        <f t="shared" si="44"/>
        <v>#REF!</v>
      </c>
      <c r="EC15" t="e">
        <f t="shared" ref="EC15:FM15" si="45">IF(EC9=0,0,1)</f>
        <v>#REF!</v>
      </c>
      <c r="ED15" t="e">
        <f t="shared" si="45"/>
        <v>#REF!</v>
      </c>
      <c r="EE15" t="e">
        <f t="shared" si="45"/>
        <v>#REF!</v>
      </c>
      <c r="EF15" t="e">
        <f t="shared" si="45"/>
        <v>#REF!</v>
      </c>
      <c r="EG15" t="e">
        <f t="shared" si="45"/>
        <v>#REF!</v>
      </c>
      <c r="EH15" t="e">
        <f t="shared" si="45"/>
        <v>#REF!</v>
      </c>
      <c r="EI15" t="e">
        <f t="shared" si="45"/>
        <v>#REF!</v>
      </c>
      <c r="EJ15" t="e">
        <f t="shared" si="45"/>
        <v>#REF!</v>
      </c>
      <c r="EK15" t="e">
        <f t="shared" si="45"/>
        <v>#REF!</v>
      </c>
      <c r="EL15" t="e">
        <f t="shared" si="45"/>
        <v>#REF!</v>
      </c>
      <c r="EM15" t="e">
        <f t="shared" si="45"/>
        <v>#REF!</v>
      </c>
      <c r="EN15" t="e">
        <f t="shared" si="45"/>
        <v>#REF!</v>
      </c>
      <c r="EO15" t="e">
        <f t="shared" si="45"/>
        <v>#REF!</v>
      </c>
      <c r="EP15" t="e">
        <f t="shared" si="45"/>
        <v>#REF!</v>
      </c>
      <c r="EQ15" t="e">
        <f t="shared" si="45"/>
        <v>#REF!</v>
      </c>
      <c r="ER15" t="e">
        <f t="shared" si="45"/>
        <v>#REF!</v>
      </c>
      <c r="ES15" t="e">
        <f t="shared" si="45"/>
        <v>#REF!</v>
      </c>
      <c r="ET15" t="e">
        <f t="shared" si="45"/>
        <v>#REF!</v>
      </c>
      <c r="EU15" t="e">
        <f t="shared" si="45"/>
        <v>#REF!</v>
      </c>
      <c r="EV15" t="e">
        <f t="shared" si="45"/>
        <v>#REF!</v>
      </c>
      <c r="EW15" t="e">
        <f t="shared" si="45"/>
        <v>#REF!</v>
      </c>
      <c r="EX15" t="e">
        <f t="shared" si="45"/>
        <v>#REF!</v>
      </c>
      <c r="EY15" t="e">
        <f t="shared" si="45"/>
        <v>#REF!</v>
      </c>
      <c r="EZ15" t="e">
        <f t="shared" si="45"/>
        <v>#REF!</v>
      </c>
      <c r="FA15" s="123" t="e">
        <f t="shared" si="45"/>
        <v>#REF!</v>
      </c>
      <c r="FB15" s="125" t="e">
        <f t="shared" si="45"/>
        <v>#REF!</v>
      </c>
      <c r="FC15" t="e">
        <f t="shared" si="45"/>
        <v>#REF!</v>
      </c>
      <c r="FD15" t="e">
        <f t="shared" si="45"/>
        <v>#REF!</v>
      </c>
      <c r="FE15" t="e">
        <f t="shared" si="45"/>
        <v>#REF!</v>
      </c>
      <c r="FF15" t="e">
        <f t="shared" si="45"/>
        <v>#REF!</v>
      </c>
      <c r="FG15" t="e">
        <f t="shared" si="45"/>
        <v>#REF!</v>
      </c>
      <c r="FH15" t="e">
        <f t="shared" si="45"/>
        <v>#REF!</v>
      </c>
      <c r="FI15" t="e">
        <f t="shared" si="45"/>
        <v>#REF!</v>
      </c>
      <c r="FJ15" t="e">
        <f t="shared" si="45"/>
        <v>#REF!</v>
      </c>
      <c r="FK15" t="e">
        <f t="shared" si="45"/>
        <v>#REF!</v>
      </c>
      <c r="FL15" t="e">
        <f t="shared" si="45"/>
        <v>#REF!</v>
      </c>
      <c r="FM15" t="e">
        <f t="shared" si="45"/>
        <v>#REF!</v>
      </c>
      <c r="FN15" s="247" t="e">
        <f t="shared" ref="FN15:FP15" si="46">IF($FM15+$FQ15&gt;0,IF(FN9=0,0,1),0)</f>
        <v>#REF!</v>
      </c>
      <c r="FO15" t="e">
        <f t="shared" si="46"/>
        <v>#REF!</v>
      </c>
      <c r="FP15" s="248" t="e">
        <f t="shared" si="46"/>
        <v>#REF!</v>
      </c>
      <c r="FQ15" t="e">
        <f t="shared" ref="FQ15:IB15" si="47">IF(FQ9=0,0,1)</f>
        <v>#REF!</v>
      </c>
      <c r="FR15" t="e">
        <f t="shared" si="47"/>
        <v>#REF!</v>
      </c>
      <c r="FS15" t="e">
        <f t="shared" si="47"/>
        <v>#REF!</v>
      </c>
      <c r="FT15" t="e">
        <f t="shared" si="47"/>
        <v>#REF!</v>
      </c>
      <c r="FU15" t="e">
        <f t="shared" si="47"/>
        <v>#REF!</v>
      </c>
      <c r="FV15" t="e">
        <f t="shared" si="47"/>
        <v>#REF!</v>
      </c>
      <c r="FW15" t="e">
        <f t="shared" si="47"/>
        <v>#REF!</v>
      </c>
      <c r="FX15" t="e">
        <f t="shared" si="47"/>
        <v>#REF!</v>
      </c>
      <c r="FY15" t="e">
        <f t="shared" si="47"/>
        <v>#REF!</v>
      </c>
      <c r="FZ15" t="e">
        <f t="shared" si="47"/>
        <v>#REF!</v>
      </c>
      <c r="GA15" t="e">
        <f t="shared" si="47"/>
        <v>#REF!</v>
      </c>
      <c r="GB15" t="e">
        <f t="shared" si="47"/>
        <v>#REF!</v>
      </c>
      <c r="GC15" t="e">
        <f t="shared" si="47"/>
        <v>#REF!</v>
      </c>
      <c r="GD15" t="e">
        <f t="shared" si="47"/>
        <v>#REF!</v>
      </c>
      <c r="GE15" t="e">
        <f t="shared" si="47"/>
        <v>#REF!</v>
      </c>
      <c r="GF15" s="123" t="e">
        <f t="shared" si="47"/>
        <v>#REF!</v>
      </c>
      <c r="GG15" s="125" t="e">
        <f t="shared" si="47"/>
        <v>#REF!</v>
      </c>
      <c r="GH15" t="e">
        <f t="shared" si="47"/>
        <v>#REF!</v>
      </c>
      <c r="GI15" t="e">
        <f t="shared" si="47"/>
        <v>#REF!</v>
      </c>
      <c r="GJ15" t="e">
        <f t="shared" si="47"/>
        <v>#REF!</v>
      </c>
      <c r="GK15" t="e">
        <f t="shared" si="47"/>
        <v>#REF!</v>
      </c>
      <c r="GL15" t="e">
        <f t="shared" si="47"/>
        <v>#REF!</v>
      </c>
      <c r="GM15" t="e">
        <f t="shared" si="47"/>
        <v>#REF!</v>
      </c>
      <c r="GN15" t="e">
        <f t="shared" si="47"/>
        <v>#REF!</v>
      </c>
      <c r="GO15" t="e">
        <f t="shared" si="47"/>
        <v>#REF!</v>
      </c>
      <c r="GP15" t="e">
        <f t="shared" si="47"/>
        <v>#REF!</v>
      </c>
      <c r="GQ15" t="e">
        <f t="shared" si="47"/>
        <v>#REF!</v>
      </c>
      <c r="GR15" t="e">
        <f t="shared" si="47"/>
        <v>#REF!</v>
      </c>
      <c r="GS15" t="e">
        <f t="shared" si="47"/>
        <v>#REF!</v>
      </c>
      <c r="GT15" t="e">
        <f t="shared" si="47"/>
        <v>#REF!</v>
      </c>
      <c r="GU15" t="e">
        <f t="shared" si="47"/>
        <v>#REF!</v>
      </c>
      <c r="GV15" t="e">
        <f t="shared" si="47"/>
        <v>#REF!</v>
      </c>
      <c r="GW15" t="e">
        <f t="shared" si="47"/>
        <v>#REF!</v>
      </c>
      <c r="GX15" t="e">
        <f t="shared" si="47"/>
        <v>#REF!</v>
      </c>
      <c r="GY15" t="e">
        <f t="shared" si="47"/>
        <v>#REF!</v>
      </c>
      <c r="GZ15" t="e">
        <f t="shared" si="47"/>
        <v>#REF!</v>
      </c>
      <c r="HA15" t="e">
        <f t="shared" si="47"/>
        <v>#REF!</v>
      </c>
      <c r="HB15" t="e">
        <f t="shared" si="47"/>
        <v>#REF!</v>
      </c>
      <c r="HC15" t="e">
        <f t="shared" si="47"/>
        <v>#REF!</v>
      </c>
      <c r="HD15" t="e">
        <f t="shared" si="47"/>
        <v>#REF!</v>
      </c>
      <c r="HE15" t="e">
        <f t="shared" si="47"/>
        <v>#REF!</v>
      </c>
      <c r="HF15" t="e">
        <f t="shared" si="47"/>
        <v>#REF!</v>
      </c>
      <c r="HG15" t="e">
        <f t="shared" si="47"/>
        <v>#REF!</v>
      </c>
      <c r="HH15" t="e">
        <f t="shared" si="47"/>
        <v>#REF!</v>
      </c>
      <c r="HI15" t="e">
        <f t="shared" si="47"/>
        <v>#REF!</v>
      </c>
      <c r="HJ15" s="123" t="e">
        <f t="shared" si="47"/>
        <v>#REF!</v>
      </c>
      <c r="HK15" s="125" t="e">
        <f t="shared" si="47"/>
        <v>#REF!</v>
      </c>
      <c r="HL15" t="e">
        <f t="shared" si="47"/>
        <v>#REF!</v>
      </c>
      <c r="HM15" t="e">
        <f t="shared" si="47"/>
        <v>#REF!</v>
      </c>
      <c r="HN15" t="e">
        <f t="shared" si="47"/>
        <v>#REF!</v>
      </c>
      <c r="HO15" t="e">
        <f t="shared" si="47"/>
        <v>#REF!</v>
      </c>
      <c r="HP15" t="e">
        <f t="shared" si="47"/>
        <v>#REF!</v>
      </c>
      <c r="HQ15" t="e">
        <f t="shared" si="47"/>
        <v>#REF!</v>
      </c>
      <c r="HR15" t="e">
        <f t="shared" si="47"/>
        <v>#REF!</v>
      </c>
      <c r="HS15" t="e">
        <f t="shared" si="47"/>
        <v>#REF!</v>
      </c>
      <c r="HT15" t="e">
        <f t="shared" si="47"/>
        <v>#REF!</v>
      </c>
      <c r="HU15" t="e">
        <f t="shared" si="47"/>
        <v>#REF!</v>
      </c>
      <c r="HV15" t="e">
        <f t="shared" si="47"/>
        <v>#REF!</v>
      </c>
      <c r="HW15" t="e">
        <f t="shared" si="47"/>
        <v>#REF!</v>
      </c>
      <c r="HX15" t="e">
        <f t="shared" si="47"/>
        <v>#REF!</v>
      </c>
      <c r="HY15" t="e">
        <f t="shared" si="47"/>
        <v>#REF!</v>
      </c>
      <c r="HZ15" t="e">
        <f t="shared" si="47"/>
        <v>#REF!</v>
      </c>
      <c r="IA15" t="e">
        <f t="shared" si="47"/>
        <v>#REF!</v>
      </c>
      <c r="IB15" t="e">
        <f t="shared" si="47"/>
        <v>#REF!</v>
      </c>
      <c r="IC15" t="e">
        <f t="shared" ref="IC15:KN15" si="48">IF(IC9=0,0,1)</f>
        <v>#REF!</v>
      </c>
      <c r="ID15" t="e">
        <f t="shared" si="48"/>
        <v>#REF!</v>
      </c>
      <c r="IE15" t="e">
        <f t="shared" si="48"/>
        <v>#REF!</v>
      </c>
      <c r="IF15" t="e">
        <f t="shared" si="48"/>
        <v>#REF!</v>
      </c>
      <c r="IG15" t="e">
        <f t="shared" si="48"/>
        <v>#REF!</v>
      </c>
      <c r="IH15" t="e">
        <f t="shared" si="48"/>
        <v>#REF!</v>
      </c>
      <c r="II15" t="e">
        <f t="shared" si="48"/>
        <v>#REF!</v>
      </c>
      <c r="IJ15" t="e">
        <f t="shared" si="48"/>
        <v>#REF!</v>
      </c>
      <c r="IK15" t="e">
        <f t="shared" si="48"/>
        <v>#REF!</v>
      </c>
      <c r="IL15" t="e">
        <f t="shared" si="48"/>
        <v>#REF!</v>
      </c>
      <c r="IM15" t="e">
        <f t="shared" si="48"/>
        <v>#REF!</v>
      </c>
      <c r="IN15" t="e">
        <f t="shared" si="48"/>
        <v>#REF!</v>
      </c>
      <c r="IO15" s="123" t="e">
        <f t="shared" si="48"/>
        <v>#REF!</v>
      </c>
      <c r="IP15" s="125" t="e">
        <f t="shared" si="48"/>
        <v>#REF!</v>
      </c>
      <c r="IQ15" t="e">
        <f t="shared" si="48"/>
        <v>#REF!</v>
      </c>
      <c r="IR15" t="e">
        <f t="shared" si="48"/>
        <v>#REF!</v>
      </c>
      <c r="IS15" t="e">
        <f t="shared" si="48"/>
        <v>#REF!</v>
      </c>
      <c r="IT15" t="e">
        <f t="shared" si="48"/>
        <v>#REF!</v>
      </c>
      <c r="IU15" t="e">
        <f t="shared" si="48"/>
        <v>#REF!</v>
      </c>
      <c r="IV15" t="e">
        <f t="shared" si="48"/>
        <v>#REF!</v>
      </c>
      <c r="IW15" t="e">
        <f t="shared" si="48"/>
        <v>#REF!</v>
      </c>
      <c r="IX15" t="e">
        <f t="shared" si="48"/>
        <v>#REF!</v>
      </c>
      <c r="IY15" t="e">
        <f t="shared" si="48"/>
        <v>#REF!</v>
      </c>
      <c r="IZ15" t="e">
        <f t="shared" si="48"/>
        <v>#REF!</v>
      </c>
      <c r="JA15" t="e">
        <f t="shared" si="48"/>
        <v>#REF!</v>
      </c>
      <c r="JB15" t="e">
        <f t="shared" si="48"/>
        <v>#REF!</v>
      </c>
      <c r="JC15" t="e">
        <f t="shared" si="48"/>
        <v>#REF!</v>
      </c>
      <c r="JD15" t="e">
        <f t="shared" si="48"/>
        <v>#REF!</v>
      </c>
      <c r="JE15" t="e">
        <f t="shared" si="48"/>
        <v>#REF!</v>
      </c>
      <c r="JF15" t="e">
        <f t="shared" si="48"/>
        <v>#REF!</v>
      </c>
      <c r="JG15" t="e">
        <f t="shared" si="48"/>
        <v>#REF!</v>
      </c>
      <c r="JH15" t="e">
        <f t="shared" si="48"/>
        <v>#REF!</v>
      </c>
      <c r="JI15" t="e">
        <f t="shared" si="48"/>
        <v>#REF!</v>
      </c>
      <c r="JJ15" t="e">
        <f t="shared" si="48"/>
        <v>#REF!</v>
      </c>
      <c r="JK15" t="e">
        <f t="shared" si="48"/>
        <v>#REF!</v>
      </c>
      <c r="JL15" t="e">
        <f t="shared" si="48"/>
        <v>#REF!</v>
      </c>
      <c r="JM15" t="e">
        <f t="shared" si="48"/>
        <v>#REF!</v>
      </c>
      <c r="JN15" t="e">
        <f t="shared" si="48"/>
        <v>#REF!</v>
      </c>
      <c r="JO15" t="e">
        <f t="shared" si="48"/>
        <v>#REF!</v>
      </c>
      <c r="JP15" t="e">
        <f t="shared" si="48"/>
        <v>#REF!</v>
      </c>
      <c r="JQ15" t="e">
        <f t="shared" si="48"/>
        <v>#REF!</v>
      </c>
      <c r="JR15" t="e">
        <f t="shared" si="48"/>
        <v>#REF!</v>
      </c>
      <c r="JS15" s="123" t="e">
        <f t="shared" si="48"/>
        <v>#REF!</v>
      </c>
      <c r="JT15" s="125" t="e">
        <f t="shared" si="48"/>
        <v>#REF!</v>
      </c>
      <c r="JU15" t="e">
        <f t="shared" si="48"/>
        <v>#REF!</v>
      </c>
      <c r="JV15" t="e">
        <f t="shared" si="48"/>
        <v>#REF!</v>
      </c>
      <c r="JW15" t="e">
        <f t="shared" si="48"/>
        <v>#REF!</v>
      </c>
      <c r="JX15" t="e">
        <f t="shared" si="48"/>
        <v>#REF!</v>
      </c>
      <c r="JY15" t="e">
        <f t="shared" si="48"/>
        <v>#REF!</v>
      </c>
      <c r="JZ15" t="e">
        <f t="shared" si="48"/>
        <v>#REF!</v>
      </c>
      <c r="KA15" t="e">
        <f t="shared" si="48"/>
        <v>#REF!</v>
      </c>
      <c r="KB15" t="e">
        <f t="shared" si="48"/>
        <v>#REF!</v>
      </c>
      <c r="KC15" t="e">
        <f t="shared" si="48"/>
        <v>#REF!</v>
      </c>
      <c r="KD15" t="e">
        <f t="shared" si="48"/>
        <v>#REF!</v>
      </c>
      <c r="KE15" t="e">
        <f t="shared" si="48"/>
        <v>#REF!</v>
      </c>
      <c r="KF15" t="e">
        <f t="shared" si="48"/>
        <v>#REF!</v>
      </c>
      <c r="KG15" t="e">
        <f t="shared" si="48"/>
        <v>#REF!</v>
      </c>
      <c r="KH15" t="e">
        <f t="shared" si="48"/>
        <v>#REF!</v>
      </c>
      <c r="KI15" t="e">
        <f t="shared" si="48"/>
        <v>#REF!</v>
      </c>
      <c r="KJ15" t="e">
        <f t="shared" si="48"/>
        <v>#REF!</v>
      </c>
      <c r="KK15" t="e">
        <f t="shared" si="48"/>
        <v>#REF!</v>
      </c>
      <c r="KL15" t="e">
        <f t="shared" si="48"/>
        <v>#REF!</v>
      </c>
      <c r="KM15" t="e">
        <f t="shared" si="48"/>
        <v>#REF!</v>
      </c>
      <c r="KN15" t="e">
        <f t="shared" si="48"/>
        <v>#REF!</v>
      </c>
      <c r="KO15" t="e">
        <f t="shared" ref="KO15:MZ15" si="49">IF(KO9=0,0,1)</f>
        <v>#REF!</v>
      </c>
      <c r="KP15" t="e">
        <f t="shared" si="49"/>
        <v>#REF!</v>
      </c>
      <c r="KQ15" t="e">
        <f t="shared" si="49"/>
        <v>#REF!</v>
      </c>
      <c r="KR15" t="e">
        <f t="shared" si="49"/>
        <v>#REF!</v>
      </c>
      <c r="KS15" t="e">
        <f t="shared" si="49"/>
        <v>#REF!</v>
      </c>
      <c r="KT15" t="e">
        <f t="shared" si="49"/>
        <v>#REF!</v>
      </c>
      <c r="KU15" t="e">
        <f t="shared" si="49"/>
        <v>#REF!</v>
      </c>
      <c r="KV15" s="247" t="e">
        <f t="shared" ref="KV15:LA15" si="50">IF($KU15+$LB15&gt;0,IF(KV9=0,0,1),0)</f>
        <v>#REF!</v>
      </c>
      <c r="KW15" t="e">
        <f t="shared" si="50"/>
        <v>#REF!</v>
      </c>
      <c r="KX15" s="123" t="e">
        <f t="shared" si="50"/>
        <v>#REF!</v>
      </c>
      <c r="KY15" s="125" t="e">
        <f t="shared" si="50"/>
        <v>#REF!</v>
      </c>
      <c r="KZ15" t="e">
        <f t="shared" si="50"/>
        <v>#REF!</v>
      </c>
      <c r="LA15" s="248" t="e">
        <f t="shared" si="50"/>
        <v>#REF!</v>
      </c>
      <c r="LB15" t="e">
        <f t="shared" si="49"/>
        <v>#REF!</v>
      </c>
      <c r="LC15" t="e">
        <f t="shared" si="49"/>
        <v>#REF!</v>
      </c>
      <c r="LD15" t="e">
        <f t="shared" si="49"/>
        <v>#REF!</v>
      </c>
      <c r="LE15" t="e">
        <f t="shared" si="49"/>
        <v>#REF!</v>
      </c>
      <c r="LF15" t="e">
        <f t="shared" si="49"/>
        <v>#REF!</v>
      </c>
      <c r="LG15" t="e">
        <f t="shared" si="49"/>
        <v>#REF!</v>
      </c>
      <c r="LH15" t="e">
        <f t="shared" si="49"/>
        <v>#REF!</v>
      </c>
      <c r="LI15" t="e">
        <f t="shared" si="49"/>
        <v>#REF!</v>
      </c>
      <c r="LJ15" t="e">
        <f t="shared" si="49"/>
        <v>#REF!</v>
      </c>
      <c r="LK15" t="e">
        <f t="shared" si="49"/>
        <v>#REF!</v>
      </c>
      <c r="LL15" t="e">
        <f t="shared" si="49"/>
        <v>#REF!</v>
      </c>
      <c r="LM15" t="e">
        <f t="shared" si="49"/>
        <v>#REF!</v>
      </c>
      <c r="LN15" t="e">
        <f t="shared" si="49"/>
        <v>#REF!</v>
      </c>
      <c r="LO15" t="e">
        <f t="shared" si="49"/>
        <v>#REF!</v>
      </c>
      <c r="LP15" t="e">
        <f t="shared" si="49"/>
        <v>#REF!</v>
      </c>
      <c r="LQ15" t="e">
        <f t="shared" si="49"/>
        <v>#REF!</v>
      </c>
      <c r="LR15" t="e">
        <f t="shared" si="49"/>
        <v>#REF!</v>
      </c>
      <c r="LS15" t="e">
        <f t="shared" si="49"/>
        <v>#REF!</v>
      </c>
      <c r="LT15" t="e">
        <f t="shared" si="49"/>
        <v>#REF!</v>
      </c>
      <c r="LU15" t="e">
        <f t="shared" si="49"/>
        <v>#REF!</v>
      </c>
      <c r="LV15" t="e">
        <f t="shared" si="49"/>
        <v>#REF!</v>
      </c>
      <c r="LW15" t="e">
        <f t="shared" si="49"/>
        <v>#REF!</v>
      </c>
      <c r="LX15" t="e">
        <f t="shared" si="49"/>
        <v>#REF!</v>
      </c>
      <c r="LY15" t="e">
        <f t="shared" si="49"/>
        <v>#REF!</v>
      </c>
      <c r="LZ15" t="e">
        <f t="shared" si="49"/>
        <v>#REF!</v>
      </c>
      <c r="MA15" t="e">
        <f t="shared" si="49"/>
        <v>#REF!</v>
      </c>
      <c r="MB15" t="e">
        <f t="shared" si="49"/>
        <v>#REF!</v>
      </c>
      <c r="MC15" s="123" t="e">
        <f t="shared" si="49"/>
        <v>#REF!</v>
      </c>
      <c r="MD15" s="125" t="e">
        <f t="shared" si="49"/>
        <v>#REF!</v>
      </c>
      <c r="ME15" t="e">
        <f t="shared" si="49"/>
        <v>#REF!</v>
      </c>
      <c r="MF15" t="e">
        <f t="shared" si="49"/>
        <v>#REF!</v>
      </c>
      <c r="MG15" t="e">
        <f t="shared" si="49"/>
        <v>#REF!</v>
      </c>
      <c r="MH15" t="e">
        <f t="shared" si="49"/>
        <v>#REF!</v>
      </c>
      <c r="MI15" t="e">
        <f t="shared" si="49"/>
        <v>#REF!</v>
      </c>
      <c r="MJ15" t="e">
        <f t="shared" si="49"/>
        <v>#REF!</v>
      </c>
      <c r="MK15" t="e">
        <f t="shared" si="49"/>
        <v>#REF!</v>
      </c>
      <c r="ML15" t="e">
        <f t="shared" si="49"/>
        <v>#REF!</v>
      </c>
      <c r="MM15" t="e">
        <f t="shared" si="49"/>
        <v>#REF!</v>
      </c>
      <c r="MN15" t="e">
        <f t="shared" si="49"/>
        <v>#REF!</v>
      </c>
      <c r="MO15" t="e">
        <f t="shared" si="49"/>
        <v>#REF!</v>
      </c>
      <c r="MP15" t="e">
        <f t="shared" si="49"/>
        <v>#REF!</v>
      </c>
      <c r="MQ15" t="e">
        <f t="shared" si="49"/>
        <v>#REF!</v>
      </c>
      <c r="MR15" t="e">
        <f t="shared" si="49"/>
        <v>#REF!</v>
      </c>
      <c r="MS15" t="e">
        <f t="shared" si="49"/>
        <v>#REF!</v>
      </c>
      <c r="MT15" t="e">
        <f t="shared" si="49"/>
        <v>#REF!</v>
      </c>
      <c r="MU15" t="e">
        <f t="shared" si="49"/>
        <v>#REF!</v>
      </c>
      <c r="MV15" t="e">
        <f t="shared" si="49"/>
        <v>#REF!</v>
      </c>
      <c r="MW15" t="e">
        <f t="shared" si="49"/>
        <v>#REF!</v>
      </c>
      <c r="MX15" t="e">
        <f t="shared" si="49"/>
        <v>#REF!</v>
      </c>
      <c r="MY15" t="e">
        <f t="shared" si="49"/>
        <v>#REF!</v>
      </c>
      <c r="MZ15" t="e">
        <f t="shared" si="49"/>
        <v>#REF!</v>
      </c>
      <c r="NA15" t="e">
        <f t="shared" ref="NA15:OK15" si="51">IF(NA9=0,0,1)</f>
        <v>#REF!</v>
      </c>
      <c r="NB15" t="e">
        <f t="shared" si="51"/>
        <v>#REF!</v>
      </c>
      <c r="NC15" t="e">
        <f t="shared" si="51"/>
        <v>#REF!</v>
      </c>
      <c r="ND15" t="e">
        <f t="shared" si="51"/>
        <v>#REF!</v>
      </c>
      <c r="NE15" t="e">
        <f t="shared" si="51"/>
        <v>#REF!</v>
      </c>
      <c r="NF15" s="123" t="e">
        <f t="shared" si="51"/>
        <v>#REF!</v>
      </c>
      <c r="NG15" s="125" t="e">
        <f t="shared" si="51"/>
        <v>#REF!</v>
      </c>
      <c r="NH15" t="e">
        <f t="shared" si="51"/>
        <v>#REF!</v>
      </c>
      <c r="NI15" t="e">
        <f t="shared" si="51"/>
        <v>#REF!</v>
      </c>
      <c r="NJ15" t="e">
        <f t="shared" si="51"/>
        <v>#REF!</v>
      </c>
      <c r="NK15" t="e">
        <f t="shared" si="51"/>
        <v>#REF!</v>
      </c>
      <c r="NL15" t="e">
        <f t="shared" si="51"/>
        <v>#REF!</v>
      </c>
      <c r="NM15" t="e">
        <f t="shared" si="51"/>
        <v>#REF!</v>
      </c>
      <c r="NN15" t="e">
        <f t="shared" si="51"/>
        <v>#REF!</v>
      </c>
      <c r="NO15" t="e">
        <f t="shared" si="51"/>
        <v>#REF!</v>
      </c>
      <c r="NP15" t="e">
        <f t="shared" si="51"/>
        <v>#REF!</v>
      </c>
      <c r="NQ15" t="e">
        <f t="shared" si="51"/>
        <v>#REF!</v>
      </c>
      <c r="NR15" t="e">
        <f t="shared" si="51"/>
        <v>#REF!</v>
      </c>
      <c r="NS15" t="e">
        <f t="shared" si="51"/>
        <v>#REF!</v>
      </c>
      <c r="NT15" t="e">
        <f t="shared" si="51"/>
        <v>#REF!</v>
      </c>
      <c r="NU15" t="e">
        <f t="shared" si="51"/>
        <v>#REF!</v>
      </c>
      <c r="NV15" t="e">
        <f t="shared" si="51"/>
        <v>#REF!</v>
      </c>
      <c r="NW15" t="e">
        <f t="shared" si="51"/>
        <v>#REF!</v>
      </c>
      <c r="NX15" t="e">
        <f t="shared" si="51"/>
        <v>#REF!</v>
      </c>
      <c r="NY15" t="e">
        <f t="shared" si="51"/>
        <v>#REF!</v>
      </c>
      <c r="NZ15" t="e">
        <f t="shared" si="51"/>
        <v>#REF!</v>
      </c>
      <c r="OA15" t="e">
        <f t="shared" si="51"/>
        <v>#REF!</v>
      </c>
      <c r="OB15" t="e">
        <f t="shared" si="51"/>
        <v>#REF!</v>
      </c>
      <c r="OC15" t="e">
        <f t="shared" si="51"/>
        <v>#REF!</v>
      </c>
      <c r="OD15" t="e">
        <f t="shared" si="51"/>
        <v>#REF!</v>
      </c>
      <c r="OE15" t="e">
        <f t="shared" si="51"/>
        <v>#REF!</v>
      </c>
      <c r="OF15" t="e">
        <f t="shared" si="51"/>
        <v>#REF!</v>
      </c>
      <c r="OG15" t="e">
        <f t="shared" si="51"/>
        <v>#REF!</v>
      </c>
      <c r="OH15" t="e">
        <f t="shared" si="51"/>
        <v>#REF!</v>
      </c>
      <c r="OI15" t="e">
        <f t="shared" si="51"/>
        <v>#REF!</v>
      </c>
      <c r="OJ15" t="e">
        <f t="shared" si="51"/>
        <v>#REF!</v>
      </c>
      <c r="OK15" s="123" t="e">
        <f t="shared" si="51"/>
        <v>#REF!</v>
      </c>
      <c r="OL15" t="s">
        <v>233</v>
      </c>
      <c r="OM15">
        <f t="shared" si="33"/>
        <v>0</v>
      </c>
      <c r="ON15" s="39" t="s">
        <v>234</v>
      </c>
    </row>
    <row r="16" spans="2:404" ht="13.5" customHeight="1" thickBot="1" x14ac:dyDescent="0.2">
      <c r="B16" s="202" t="s">
        <v>153</v>
      </c>
      <c r="C16" s="203"/>
      <c r="D16" s="204"/>
      <c r="E16" s="233"/>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4"/>
      <c r="AJ16" s="233"/>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4"/>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4"/>
      <c r="CS16" s="233"/>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4"/>
      <c r="DW16" s="233"/>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4"/>
      <c r="FB16" s="233"/>
      <c r="FC16" s="121"/>
      <c r="FD16" s="121"/>
      <c r="FE16" s="121"/>
      <c r="FF16" s="121"/>
      <c r="FG16" s="121"/>
      <c r="FH16" s="121"/>
      <c r="FI16" s="121"/>
      <c r="FJ16" s="121"/>
      <c r="FK16" s="121"/>
      <c r="FL16" s="121"/>
      <c r="FM16" s="121"/>
      <c r="FN16" s="249"/>
      <c r="FO16" s="121"/>
      <c r="FP16" s="250"/>
      <c r="FQ16" s="121"/>
      <c r="FR16" s="121"/>
      <c r="FS16" s="121"/>
      <c r="FT16" s="121"/>
      <c r="FU16" s="121"/>
      <c r="FV16" s="121"/>
      <c r="FW16" s="121"/>
      <c r="FX16" s="121"/>
      <c r="FY16" s="121"/>
      <c r="FZ16" s="121"/>
      <c r="GA16" s="121"/>
      <c r="GB16" s="121"/>
      <c r="GC16" s="121"/>
      <c r="GD16" s="121"/>
      <c r="GE16" s="121"/>
      <c r="GF16" s="124"/>
      <c r="GG16" s="233"/>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4"/>
      <c r="HK16" s="233"/>
      <c r="HL16" s="121"/>
      <c r="HM16" s="121"/>
      <c r="HN16" s="121"/>
      <c r="HO16" s="121"/>
      <c r="HP16" s="121"/>
      <c r="HQ16" s="121"/>
      <c r="HR16" s="121"/>
      <c r="HS16" s="121"/>
      <c r="HT16" s="121"/>
      <c r="HU16" s="121"/>
      <c r="HV16" s="121"/>
      <c r="HW16" s="121"/>
      <c r="HX16" s="121"/>
      <c r="HY16" s="121"/>
      <c r="HZ16" s="121"/>
      <c r="IA16" s="121"/>
      <c r="IB16" s="121"/>
      <c r="IC16" s="121"/>
      <c r="ID16" s="121"/>
      <c r="IE16" s="121"/>
      <c r="IF16" s="121"/>
      <c r="IG16" s="121"/>
      <c r="IH16" s="121"/>
      <c r="II16" s="121"/>
      <c r="IJ16" s="121"/>
      <c r="IK16" s="121"/>
      <c r="IL16" s="121"/>
      <c r="IM16" s="121"/>
      <c r="IN16" s="121"/>
      <c r="IO16" s="124"/>
      <c r="IP16" s="233"/>
      <c r="IQ16" s="121"/>
      <c r="IR16" s="121"/>
      <c r="IS16" s="121"/>
      <c r="IT16" s="121"/>
      <c r="IU16" s="121"/>
      <c r="IV16" s="121"/>
      <c r="IW16" s="121"/>
      <c r="IX16" s="121"/>
      <c r="IY16" s="121"/>
      <c r="IZ16" s="121"/>
      <c r="JA16" s="121"/>
      <c r="JB16" s="121"/>
      <c r="JC16" s="121"/>
      <c r="JD16" s="121"/>
      <c r="JE16" s="121"/>
      <c r="JF16" s="121"/>
      <c r="JG16" s="121"/>
      <c r="JH16" s="121"/>
      <c r="JI16" s="121"/>
      <c r="JJ16" s="121"/>
      <c r="JK16" s="121"/>
      <c r="JL16" s="121"/>
      <c r="JM16" s="121"/>
      <c r="JN16" s="121"/>
      <c r="JO16" s="121"/>
      <c r="JP16" s="121"/>
      <c r="JQ16" s="121"/>
      <c r="JR16" s="121"/>
      <c r="JS16" s="124"/>
      <c r="JT16" s="233"/>
      <c r="JU16" s="121"/>
      <c r="JV16" s="121"/>
      <c r="JW16" s="121"/>
      <c r="JX16" s="121"/>
      <c r="JY16" s="121"/>
      <c r="JZ16" s="121"/>
      <c r="KA16" s="121"/>
      <c r="KB16" s="121"/>
      <c r="KC16" s="121"/>
      <c r="KD16" s="121"/>
      <c r="KE16" s="121"/>
      <c r="KF16" s="121"/>
      <c r="KG16" s="121"/>
      <c r="KH16" s="121"/>
      <c r="KI16" s="121"/>
      <c r="KJ16" s="121"/>
      <c r="KK16" s="121"/>
      <c r="KL16" s="121"/>
      <c r="KM16" s="121"/>
      <c r="KN16" s="121"/>
      <c r="KO16" s="121"/>
      <c r="KP16" s="121"/>
      <c r="KQ16" s="121"/>
      <c r="KR16" s="121"/>
      <c r="KS16" s="121"/>
      <c r="KT16" s="121"/>
      <c r="KU16" s="121"/>
      <c r="KV16" s="249"/>
      <c r="KW16" s="121"/>
      <c r="KX16" s="124"/>
      <c r="KY16" s="233"/>
      <c r="KZ16" s="121"/>
      <c r="LA16" s="250"/>
      <c r="LB16" s="121"/>
      <c r="LC16" s="121"/>
      <c r="LD16" s="121"/>
      <c r="LE16" s="121"/>
      <c r="LF16" s="121"/>
      <c r="LG16" s="121"/>
      <c r="LH16" s="121"/>
      <c r="LI16" s="121"/>
      <c r="LJ16" s="121"/>
      <c r="LK16" s="121"/>
      <c r="LL16" s="121"/>
      <c r="LM16" s="121"/>
      <c r="LN16" s="121"/>
      <c r="LO16" s="121"/>
      <c r="LP16" s="121"/>
      <c r="LQ16" s="121"/>
      <c r="LR16" s="121"/>
      <c r="LS16" s="121"/>
      <c r="LT16" s="121"/>
      <c r="LU16" s="121"/>
      <c r="LV16" s="121"/>
      <c r="LW16" s="121"/>
      <c r="LX16" s="121"/>
      <c r="LY16" s="121"/>
      <c r="LZ16" s="121"/>
      <c r="MA16" s="121"/>
      <c r="MB16" s="121"/>
      <c r="MC16" s="124"/>
      <c r="MD16" s="233"/>
      <c r="ME16" s="121"/>
      <c r="MF16" s="121"/>
      <c r="MG16" s="121"/>
      <c r="MH16" s="121"/>
      <c r="MI16" s="121"/>
      <c r="MJ16" s="121"/>
      <c r="MK16" s="121"/>
      <c r="ML16" s="121"/>
      <c r="MM16" s="121"/>
      <c r="MN16" s="121"/>
      <c r="MO16" s="121"/>
      <c r="MP16" s="121"/>
      <c r="MQ16" s="121"/>
      <c r="MR16" s="121"/>
      <c r="MS16" s="121"/>
      <c r="MT16" s="121"/>
      <c r="MU16" s="121"/>
      <c r="MV16" s="121"/>
      <c r="MW16" s="121"/>
      <c r="MX16" s="121"/>
      <c r="MY16" s="121"/>
      <c r="MZ16" s="121"/>
      <c r="NA16" s="121"/>
      <c r="NB16" s="121"/>
      <c r="NC16" s="121"/>
      <c r="ND16" s="121"/>
      <c r="NE16" s="121"/>
      <c r="NF16" s="124"/>
      <c r="NG16" s="233"/>
      <c r="NH16" s="121"/>
      <c r="NI16" s="121"/>
      <c r="NJ16" s="121"/>
      <c r="NK16" s="121"/>
      <c r="NL16" s="121"/>
      <c r="NM16" s="121"/>
      <c r="NN16" s="121"/>
      <c r="NO16" s="121"/>
      <c r="NP16" s="121"/>
      <c r="NQ16" s="121"/>
      <c r="NR16" s="121"/>
      <c r="NS16" s="121"/>
      <c r="NT16" s="121"/>
      <c r="NU16" s="121"/>
      <c r="NV16" s="121"/>
      <c r="NW16" s="121"/>
      <c r="NX16" s="121"/>
      <c r="NY16" s="121"/>
      <c r="NZ16" s="121"/>
      <c r="OA16" s="121"/>
      <c r="OB16" s="121"/>
      <c r="OC16" s="121"/>
      <c r="OD16" s="121"/>
      <c r="OE16" s="121"/>
      <c r="OF16" s="121"/>
      <c r="OG16" s="121"/>
      <c r="OH16" s="121"/>
      <c r="OI16" s="121"/>
      <c r="OJ16" s="121"/>
      <c r="OK16" s="124"/>
    </row>
    <row r="17" spans="2:401" ht="13.5" customHeight="1" x14ac:dyDescent="0.15">
      <c r="B17" s="200" t="s">
        <v>9</v>
      </c>
      <c r="C17" s="301" t="s">
        <v>228</v>
      </c>
      <c r="D17" s="201"/>
      <c r="E17" s="195" t="e">
        <f>IF(E12=1,E$5&amp;E6&amp;E$11&amp;E6&amp;E$5,0)</f>
        <v>#REF!</v>
      </c>
      <c r="F17" s="193" t="e">
        <f t="shared" ref="F17:BQ17" si="52">IF(F12=1,F$5&amp;F6&amp;F$11&amp;F6&amp;F$5,0)</f>
        <v>#REF!</v>
      </c>
      <c r="G17" s="193" t="e">
        <f t="shared" si="52"/>
        <v>#REF!</v>
      </c>
      <c r="H17" s="193" t="e">
        <f t="shared" si="52"/>
        <v>#REF!</v>
      </c>
      <c r="I17" s="193" t="e">
        <f t="shared" si="52"/>
        <v>#REF!</v>
      </c>
      <c r="J17" s="193" t="e">
        <f t="shared" si="52"/>
        <v>#REF!</v>
      </c>
      <c r="K17" s="193" t="e">
        <f t="shared" si="52"/>
        <v>#REF!</v>
      </c>
      <c r="L17" s="193" t="e">
        <f t="shared" si="52"/>
        <v>#REF!</v>
      </c>
      <c r="M17" s="193" t="e">
        <f t="shared" si="52"/>
        <v>#REF!</v>
      </c>
      <c r="N17" s="193" t="e">
        <f t="shared" si="52"/>
        <v>#REF!</v>
      </c>
      <c r="O17" s="193" t="e">
        <f t="shared" si="52"/>
        <v>#REF!</v>
      </c>
      <c r="P17" s="193" t="e">
        <f t="shared" si="52"/>
        <v>#REF!</v>
      </c>
      <c r="Q17" s="193" t="e">
        <f t="shared" si="52"/>
        <v>#REF!</v>
      </c>
      <c r="R17" s="193" t="e">
        <f t="shared" si="52"/>
        <v>#REF!</v>
      </c>
      <c r="S17" s="193" t="e">
        <f t="shared" si="52"/>
        <v>#REF!</v>
      </c>
      <c r="T17" s="193" t="e">
        <f t="shared" si="52"/>
        <v>#REF!</v>
      </c>
      <c r="U17" s="193" t="e">
        <f t="shared" si="52"/>
        <v>#REF!</v>
      </c>
      <c r="V17" s="193" t="e">
        <f t="shared" si="52"/>
        <v>#REF!</v>
      </c>
      <c r="W17" s="193" t="e">
        <f t="shared" si="52"/>
        <v>#REF!</v>
      </c>
      <c r="X17" s="193" t="e">
        <f t="shared" si="52"/>
        <v>#REF!</v>
      </c>
      <c r="Y17" s="193" t="e">
        <f t="shared" si="52"/>
        <v>#REF!</v>
      </c>
      <c r="Z17" s="193" t="e">
        <f t="shared" si="52"/>
        <v>#REF!</v>
      </c>
      <c r="AA17" s="193" t="e">
        <f t="shared" si="52"/>
        <v>#REF!</v>
      </c>
      <c r="AB17" s="193" t="e">
        <f t="shared" si="52"/>
        <v>#REF!</v>
      </c>
      <c r="AC17" s="193" t="e">
        <f t="shared" si="52"/>
        <v>#REF!</v>
      </c>
      <c r="AD17" s="193" t="e">
        <f t="shared" si="52"/>
        <v>#REF!</v>
      </c>
      <c r="AE17" s="193" t="e">
        <f t="shared" si="52"/>
        <v>#REF!</v>
      </c>
      <c r="AF17" s="193" t="e">
        <f t="shared" si="52"/>
        <v>#REF!</v>
      </c>
      <c r="AG17" s="193" t="e">
        <f t="shared" si="52"/>
        <v>#REF!</v>
      </c>
      <c r="AH17" s="193" t="e">
        <f t="shared" si="52"/>
        <v>#REF!</v>
      </c>
      <c r="AI17" s="194" t="e">
        <f t="shared" si="52"/>
        <v>#REF!</v>
      </c>
      <c r="AJ17" s="195" t="e">
        <f t="shared" si="52"/>
        <v>#REF!</v>
      </c>
      <c r="AK17" s="193" t="e">
        <f t="shared" si="52"/>
        <v>#REF!</v>
      </c>
      <c r="AL17" s="193" t="e">
        <f t="shared" si="52"/>
        <v>#REF!</v>
      </c>
      <c r="AM17" s="193" t="e">
        <f t="shared" si="52"/>
        <v>#REF!</v>
      </c>
      <c r="AN17" s="193" t="e">
        <f t="shared" si="52"/>
        <v>#REF!</v>
      </c>
      <c r="AO17" s="193" t="e">
        <f t="shared" si="52"/>
        <v>#REF!</v>
      </c>
      <c r="AP17" s="193" t="e">
        <f t="shared" si="52"/>
        <v>#REF!</v>
      </c>
      <c r="AQ17" s="193" t="e">
        <f t="shared" si="52"/>
        <v>#REF!</v>
      </c>
      <c r="AR17" s="193" t="e">
        <f t="shared" si="52"/>
        <v>#REF!</v>
      </c>
      <c r="AS17" s="193" t="e">
        <f t="shared" si="52"/>
        <v>#REF!</v>
      </c>
      <c r="AT17" s="193" t="e">
        <f t="shared" si="52"/>
        <v>#REF!</v>
      </c>
      <c r="AU17" s="193" t="e">
        <f t="shared" si="52"/>
        <v>#REF!</v>
      </c>
      <c r="AV17" s="193" t="e">
        <f t="shared" si="52"/>
        <v>#REF!</v>
      </c>
      <c r="AW17" s="193" t="e">
        <f t="shared" si="52"/>
        <v>#REF!</v>
      </c>
      <c r="AX17" s="193" t="e">
        <f t="shared" si="52"/>
        <v>#REF!</v>
      </c>
      <c r="AY17" s="193" t="e">
        <f t="shared" si="52"/>
        <v>#REF!</v>
      </c>
      <c r="AZ17" s="193" t="e">
        <f t="shared" si="52"/>
        <v>#REF!</v>
      </c>
      <c r="BA17" s="193" t="e">
        <f t="shared" si="52"/>
        <v>#REF!</v>
      </c>
      <c r="BB17" s="193" t="e">
        <f t="shared" si="52"/>
        <v>#REF!</v>
      </c>
      <c r="BC17" s="193" t="e">
        <f t="shared" si="52"/>
        <v>#REF!</v>
      </c>
      <c r="BD17" s="193" t="e">
        <f t="shared" si="52"/>
        <v>#REF!</v>
      </c>
      <c r="BE17" s="193" t="e">
        <f t="shared" si="52"/>
        <v>#REF!</v>
      </c>
      <c r="BF17" s="193" t="e">
        <f t="shared" si="52"/>
        <v>#REF!</v>
      </c>
      <c r="BG17" s="193" t="e">
        <f t="shared" si="52"/>
        <v>#REF!</v>
      </c>
      <c r="BH17" s="193" t="e">
        <f t="shared" si="52"/>
        <v>#REF!</v>
      </c>
      <c r="BI17" s="193" t="e">
        <f t="shared" si="52"/>
        <v>#REF!</v>
      </c>
      <c r="BJ17" s="193" t="e">
        <f t="shared" si="52"/>
        <v>#REF!</v>
      </c>
      <c r="BK17" s="193" t="e">
        <f t="shared" si="52"/>
        <v>#REF!</v>
      </c>
      <c r="BL17" s="193" t="e">
        <f t="shared" si="52"/>
        <v>#REF!</v>
      </c>
      <c r="BM17" s="194" t="e">
        <f t="shared" si="52"/>
        <v>#REF!</v>
      </c>
      <c r="BN17" s="193" t="e">
        <f t="shared" si="52"/>
        <v>#REF!</v>
      </c>
      <c r="BO17" s="193" t="e">
        <f t="shared" si="52"/>
        <v>#REF!</v>
      </c>
      <c r="BP17" s="193" t="e">
        <f t="shared" si="52"/>
        <v>#REF!</v>
      </c>
      <c r="BQ17" s="193" t="e">
        <f t="shared" si="52"/>
        <v>#REF!</v>
      </c>
      <c r="BR17" s="193" t="e">
        <f t="shared" ref="BR17:EC17" si="53">IF(BR12=1,BR$5&amp;BR6&amp;BR$11&amp;BR6&amp;BR$5,0)</f>
        <v>#REF!</v>
      </c>
      <c r="BS17" s="193" t="e">
        <f t="shared" si="53"/>
        <v>#REF!</v>
      </c>
      <c r="BT17" s="193" t="e">
        <f t="shared" si="53"/>
        <v>#REF!</v>
      </c>
      <c r="BU17" s="193" t="e">
        <f t="shared" si="53"/>
        <v>#REF!</v>
      </c>
      <c r="BV17" s="193" t="e">
        <f t="shared" si="53"/>
        <v>#REF!</v>
      </c>
      <c r="BW17" s="193" t="e">
        <f t="shared" si="53"/>
        <v>#REF!</v>
      </c>
      <c r="BX17" s="193" t="e">
        <f t="shared" si="53"/>
        <v>#REF!</v>
      </c>
      <c r="BY17" s="193" t="e">
        <f t="shared" si="53"/>
        <v>#REF!</v>
      </c>
      <c r="BZ17" s="193" t="e">
        <f t="shared" si="53"/>
        <v>#REF!</v>
      </c>
      <c r="CA17" s="193" t="e">
        <f t="shared" si="53"/>
        <v>#REF!</v>
      </c>
      <c r="CB17" s="193" t="e">
        <f t="shared" si="53"/>
        <v>#REF!</v>
      </c>
      <c r="CC17" s="193" t="e">
        <f t="shared" si="53"/>
        <v>#REF!</v>
      </c>
      <c r="CD17" s="193" t="e">
        <f t="shared" si="53"/>
        <v>#REF!</v>
      </c>
      <c r="CE17" s="193" t="e">
        <f t="shared" si="53"/>
        <v>#REF!</v>
      </c>
      <c r="CF17" s="193" t="e">
        <f t="shared" si="53"/>
        <v>#REF!</v>
      </c>
      <c r="CG17" s="193" t="e">
        <f t="shared" si="53"/>
        <v>#REF!</v>
      </c>
      <c r="CH17" s="193" t="e">
        <f t="shared" si="53"/>
        <v>#REF!</v>
      </c>
      <c r="CI17" s="193" t="e">
        <f t="shared" si="53"/>
        <v>#REF!</v>
      </c>
      <c r="CJ17" s="193" t="e">
        <f t="shared" si="53"/>
        <v>#REF!</v>
      </c>
      <c r="CK17" s="193" t="e">
        <f t="shared" si="53"/>
        <v>#REF!</v>
      </c>
      <c r="CL17" s="193" t="e">
        <f t="shared" si="53"/>
        <v>#REF!</v>
      </c>
      <c r="CM17" s="193" t="e">
        <f t="shared" si="53"/>
        <v>#REF!</v>
      </c>
      <c r="CN17" s="193" t="e">
        <f t="shared" si="53"/>
        <v>#REF!</v>
      </c>
      <c r="CO17" s="193" t="e">
        <f t="shared" si="53"/>
        <v>#REF!</v>
      </c>
      <c r="CP17" s="193" t="e">
        <f t="shared" si="53"/>
        <v>#REF!</v>
      </c>
      <c r="CQ17" s="193" t="e">
        <f t="shared" si="53"/>
        <v>#REF!</v>
      </c>
      <c r="CR17" s="194" t="e">
        <f t="shared" si="53"/>
        <v>#REF!</v>
      </c>
      <c r="CS17" s="195" t="e">
        <f t="shared" si="53"/>
        <v>#REF!</v>
      </c>
      <c r="CT17" s="193" t="e">
        <f t="shared" si="53"/>
        <v>#REF!</v>
      </c>
      <c r="CU17" s="193" t="e">
        <f t="shared" si="53"/>
        <v>#REF!</v>
      </c>
      <c r="CV17" s="193" t="e">
        <f t="shared" si="53"/>
        <v>#REF!</v>
      </c>
      <c r="CW17" s="193" t="e">
        <f t="shared" si="53"/>
        <v>#REF!</v>
      </c>
      <c r="CX17" s="193" t="e">
        <f t="shared" si="53"/>
        <v>#REF!</v>
      </c>
      <c r="CY17" s="193" t="e">
        <f t="shared" si="53"/>
        <v>#REF!</v>
      </c>
      <c r="CZ17" s="193" t="e">
        <f t="shared" si="53"/>
        <v>#REF!</v>
      </c>
      <c r="DA17" s="193" t="e">
        <f t="shared" si="53"/>
        <v>#REF!</v>
      </c>
      <c r="DB17" s="193" t="e">
        <f t="shared" si="53"/>
        <v>#REF!</v>
      </c>
      <c r="DC17" s="193" t="e">
        <f t="shared" si="53"/>
        <v>#REF!</v>
      </c>
      <c r="DD17" s="193" t="e">
        <f t="shared" si="53"/>
        <v>#REF!</v>
      </c>
      <c r="DE17" s="193" t="e">
        <f t="shared" si="53"/>
        <v>#REF!</v>
      </c>
      <c r="DF17" s="193" t="e">
        <f t="shared" si="53"/>
        <v>#REF!</v>
      </c>
      <c r="DG17" s="193" t="e">
        <f t="shared" si="53"/>
        <v>#REF!</v>
      </c>
      <c r="DH17" s="193" t="e">
        <f t="shared" si="53"/>
        <v>#REF!</v>
      </c>
      <c r="DI17" s="193" t="e">
        <f t="shared" si="53"/>
        <v>#REF!</v>
      </c>
      <c r="DJ17" s="193" t="e">
        <f t="shared" si="53"/>
        <v>#REF!</v>
      </c>
      <c r="DK17" s="193" t="e">
        <f t="shared" si="53"/>
        <v>#REF!</v>
      </c>
      <c r="DL17" s="193" t="e">
        <f t="shared" si="53"/>
        <v>#REF!</v>
      </c>
      <c r="DM17" s="193" t="e">
        <f t="shared" si="53"/>
        <v>#REF!</v>
      </c>
      <c r="DN17" s="193" t="e">
        <f t="shared" si="53"/>
        <v>#REF!</v>
      </c>
      <c r="DO17" s="193" t="e">
        <f t="shared" si="53"/>
        <v>#REF!</v>
      </c>
      <c r="DP17" s="193" t="e">
        <f t="shared" si="53"/>
        <v>#REF!</v>
      </c>
      <c r="DQ17" s="193" t="e">
        <f t="shared" si="53"/>
        <v>#REF!</v>
      </c>
      <c r="DR17" s="193" t="e">
        <f t="shared" si="53"/>
        <v>#REF!</v>
      </c>
      <c r="DS17" s="193" t="e">
        <f t="shared" si="53"/>
        <v>#REF!</v>
      </c>
      <c r="DT17" s="193" t="e">
        <f t="shared" si="53"/>
        <v>#REF!</v>
      </c>
      <c r="DU17" s="193" t="e">
        <f t="shared" si="53"/>
        <v>#REF!</v>
      </c>
      <c r="DV17" s="194" t="e">
        <f t="shared" si="53"/>
        <v>#REF!</v>
      </c>
      <c r="DW17" s="195" t="e">
        <f t="shared" si="53"/>
        <v>#REF!</v>
      </c>
      <c r="DX17" s="193" t="e">
        <f t="shared" si="53"/>
        <v>#REF!</v>
      </c>
      <c r="DY17" s="193" t="e">
        <f t="shared" si="53"/>
        <v>#REF!</v>
      </c>
      <c r="DZ17" s="193" t="e">
        <f t="shared" si="53"/>
        <v>#REF!</v>
      </c>
      <c r="EA17" s="193" t="e">
        <f t="shared" si="53"/>
        <v>#REF!</v>
      </c>
      <c r="EB17" s="193" t="e">
        <f t="shared" si="53"/>
        <v>#REF!</v>
      </c>
      <c r="EC17" s="193" t="e">
        <f t="shared" si="53"/>
        <v>#REF!</v>
      </c>
      <c r="ED17" s="193" t="e">
        <f t="shared" ref="ED17:FM17" si="54">IF(ED12=1,ED$5&amp;ED6&amp;ED$11&amp;ED6&amp;ED$5,0)</f>
        <v>#REF!</v>
      </c>
      <c r="EE17" s="193" t="e">
        <f t="shared" si="54"/>
        <v>#REF!</v>
      </c>
      <c r="EF17" s="193" t="e">
        <f t="shared" si="54"/>
        <v>#REF!</v>
      </c>
      <c r="EG17" s="193" t="e">
        <f t="shared" si="54"/>
        <v>#REF!</v>
      </c>
      <c r="EH17" s="193" t="e">
        <f t="shared" si="54"/>
        <v>#REF!</v>
      </c>
      <c r="EI17" s="193" t="e">
        <f t="shared" si="54"/>
        <v>#REF!</v>
      </c>
      <c r="EJ17" s="193" t="e">
        <f t="shared" si="54"/>
        <v>#REF!</v>
      </c>
      <c r="EK17" s="193" t="e">
        <f t="shared" si="54"/>
        <v>#REF!</v>
      </c>
      <c r="EL17" s="193" t="e">
        <f t="shared" si="54"/>
        <v>#REF!</v>
      </c>
      <c r="EM17" s="193" t="e">
        <f t="shared" si="54"/>
        <v>#REF!</v>
      </c>
      <c r="EN17" s="193" t="e">
        <f t="shared" si="54"/>
        <v>#REF!</v>
      </c>
      <c r="EO17" s="193" t="e">
        <f t="shared" si="54"/>
        <v>#REF!</v>
      </c>
      <c r="EP17" s="193" t="e">
        <f t="shared" si="54"/>
        <v>#REF!</v>
      </c>
      <c r="EQ17" s="193" t="e">
        <f t="shared" si="54"/>
        <v>#REF!</v>
      </c>
      <c r="ER17" s="193" t="e">
        <f t="shared" si="54"/>
        <v>#REF!</v>
      </c>
      <c r="ES17" s="193" t="e">
        <f t="shared" si="54"/>
        <v>#REF!</v>
      </c>
      <c r="ET17" s="193" t="e">
        <f t="shared" si="54"/>
        <v>#REF!</v>
      </c>
      <c r="EU17" s="193" t="e">
        <f t="shared" si="54"/>
        <v>#REF!</v>
      </c>
      <c r="EV17" s="193" t="e">
        <f t="shared" si="54"/>
        <v>#REF!</v>
      </c>
      <c r="EW17" s="193" t="e">
        <f t="shared" si="54"/>
        <v>#REF!</v>
      </c>
      <c r="EX17" s="193" t="e">
        <f t="shared" si="54"/>
        <v>#REF!</v>
      </c>
      <c r="EY17" s="193" t="e">
        <f t="shared" si="54"/>
        <v>#REF!</v>
      </c>
      <c r="EZ17" s="193" t="e">
        <f t="shared" si="54"/>
        <v>#REF!</v>
      </c>
      <c r="FA17" s="194" t="e">
        <f t="shared" si="54"/>
        <v>#REF!</v>
      </c>
      <c r="FB17" s="195" t="e">
        <f t="shared" si="54"/>
        <v>#REF!</v>
      </c>
      <c r="FC17" s="193" t="e">
        <f t="shared" si="54"/>
        <v>#REF!</v>
      </c>
      <c r="FD17" s="193" t="e">
        <f t="shared" si="54"/>
        <v>#REF!</v>
      </c>
      <c r="FE17" s="193" t="e">
        <f t="shared" si="54"/>
        <v>#REF!</v>
      </c>
      <c r="FF17" s="193" t="e">
        <f t="shared" si="54"/>
        <v>#REF!</v>
      </c>
      <c r="FG17" s="193" t="e">
        <f t="shared" si="54"/>
        <v>#REF!</v>
      </c>
      <c r="FH17" s="193" t="e">
        <f t="shared" si="54"/>
        <v>#REF!</v>
      </c>
      <c r="FI17" s="193" t="e">
        <f t="shared" si="54"/>
        <v>#REF!</v>
      </c>
      <c r="FJ17" s="193" t="e">
        <f t="shared" si="54"/>
        <v>#REF!</v>
      </c>
      <c r="FK17" s="193" t="e">
        <f t="shared" si="54"/>
        <v>#REF!</v>
      </c>
      <c r="FL17" s="193" t="e">
        <f t="shared" si="54"/>
        <v>#REF!</v>
      </c>
      <c r="FM17" s="193" t="e">
        <f t="shared" si="54"/>
        <v>#REF!</v>
      </c>
      <c r="FN17" s="219" t="e">
        <f>IF(FN12=1,FN$5&amp;FN6&amp;FN$11&amp;FN6&amp;FN$5,0)</f>
        <v>#REF!</v>
      </c>
      <c r="FO17" s="193" t="e">
        <f t="shared" ref="FO17:HZ17" si="55">IF(FO12=1,FO$5&amp;FO6&amp;FO$11&amp;FO6&amp;FO$5,0)</f>
        <v>#REF!</v>
      </c>
      <c r="FP17" s="220" t="e">
        <f t="shared" si="55"/>
        <v>#REF!</v>
      </c>
      <c r="FQ17" s="193" t="e">
        <f t="shared" si="55"/>
        <v>#REF!</v>
      </c>
      <c r="FR17" s="193" t="e">
        <f t="shared" si="55"/>
        <v>#REF!</v>
      </c>
      <c r="FS17" s="193" t="e">
        <f t="shared" si="55"/>
        <v>#REF!</v>
      </c>
      <c r="FT17" s="193" t="e">
        <f t="shared" si="55"/>
        <v>#REF!</v>
      </c>
      <c r="FU17" s="193" t="e">
        <f t="shared" si="55"/>
        <v>#REF!</v>
      </c>
      <c r="FV17" s="193" t="e">
        <f t="shared" si="55"/>
        <v>#REF!</v>
      </c>
      <c r="FW17" s="193" t="e">
        <f t="shared" si="55"/>
        <v>#REF!</v>
      </c>
      <c r="FX17" s="193" t="e">
        <f t="shared" si="55"/>
        <v>#REF!</v>
      </c>
      <c r="FY17" s="193" t="e">
        <f t="shared" si="55"/>
        <v>#REF!</v>
      </c>
      <c r="FZ17" s="193" t="e">
        <f t="shared" si="55"/>
        <v>#REF!</v>
      </c>
      <c r="GA17" s="193" t="e">
        <f t="shared" si="55"/>
        <v>#REF!</v>
      </c>
      <c r="GB17" s="193" t="e">
        <f t="shared" si="55"/>
        <v>#REF!</v>
      </c>
      <c r="GC17" s="193" t="e">
        <f t="shared" si="55"/>
        <v>#REF!</v>
      </c>
      <c r="GD17" s="193" t="e">
        <f t="shared" si="55"/>
        <v>#REF!</v>
      </c>
      <c r="GE17" s="193" t="e">
        <f t="shared" si="55"/>
        <v>#REF!</v>
      </c>
      <c r="GF17" s="194" t="e">
        <f t="shared" si="55"/>
        <v>#REF!</v>
      </c>
      <c r="GG17" s="195" t="e">
        <f t="shared" si="55"/>
        <v>#REF!</v>
      </c>
      <c r="GH17" s="193" t="e">
        <f t="shared" si="55"/>
        <v>#REF!</v>
      </c>
      <c r="GI17" s="193" t="e">
        <f t="shared" si="55"/>
        <v>#REF!</v>
      </c>
      <c r="GJ17" s="193" t="e">
        <f t="shared" si="55"/>
        <v>#REF!</v>
      </c>
      <c r="GK17" s="193" t="e">
        <f t="shared" si="55"/>
        <v>#REF!</v>
      </c>
      <c r="GL17" s="193" t="e">
        <f t="shared" si="55"/>
        <v>#REF!</v>
      </c>
      <c r="GM17" s="193" t="e">
        <f t="shared" si="55"/>
        <v>#REF!</v>
      </c>
      <c r="GN17" s="193" t="e">
        <f t="shared" si="55"/>
        <v>#REF!</v>
      </c>
      <c r="GO17" s="193" t="e">
        <f t="shared" si="55"/>
        <v>#REF!</v>
      </c>
      <c r="GP17" s="193" t="e">
        <f t="shared" si="55"/>
        <v>#REF!</v>
      </c>
      <c r="GQ17" s="193" t="e">
        <f t="shared" si="55"/>
        <v>#REF!</v>
      </c>
      <c r="GR17" s="193" t="e">
        <f t="shared" si="55"/>
        <v>#REF!</v>
      </c>
      <c r="GS17" s="193" t="e">
        <f t="shared" si="55"/>
        <v>#REF!</v>
      </c>
      <c r="GT17" s="193" t="e">
        <f t="shared" si="55"/>
        <v>#REF!</v>
      </c>
      <c r="GU17" s="193" t="e">
        <f t="shared" si="55"/>
        <v>#REF!</v>
      </c>
      <c r="GV17" s="193" t="e">
        <f t="shared" si="55"/>
        <v>#REF!</v>
      </c>
      <c r="GW17" s="193" t="e">
        <f t="shared" si="55"/>
        <v>#REF!</v>
      </c>
      <c r="GX17" s="193" t="e">
        <f t="shared" si="55"/>
        <v>#REF!</v>
      </c>
      <c r="GY17" s="193" t="e">
        <f t="shared" si="55"/>
        <v>#REF!</v>
      </c>
      <c r="GZ17" s="193" t="e">
        <f t="shared" si="55"/>
        <v>#REF!</v>
      </c>
      <c r="HA17" s="193" t="e">
        <f t="shared" si="55"/>
        <v>#REF!</v>
      </c>
      <c r="HB17" s="193" t="e">
        <f t="shared" si="55"/>
        <v>#REF!</v>
      </c>
      <c r="HC17" s="193" t="e">
        <f t="shared" si="55"/>
        <v>#REF!</v>
      </c>
      <c r="HD17" s="193" t="e">
        <f t="shared" si="55"/>
        <v>#REF!</v>
      </c>
      <c r="HE17" s="193" t="e">
        <f t="shared" si="55"/>
        <v>#REF!</v>
      </c>
      <c r="HF17" s="193" t="e">
        <f t="shared" si="55"/>
        <v>#REF!</v>
      </c>
      <c r="HG17" s="193" t="e">
        <f t="shared" si="55"/>
        <v>#REF!</v>
      </c>
      <c r="HH17" s="193" t="e">
        <f t="shared" si="55"/>
        <v>#REF!</v>
      </c>
      <c r="HI17" s="193" t="e">
        <f t="shared" si="55"/>
        <v>#REF!</v>
      </c>
      <c r="HJ17" s="194" t="e">
        <f t="shared" si="55"/>
        <v>#REF!</v>
      </c>
      <c r="HK17" s="195" t="e">
        <f t="shared" si="55"/>
        <v>#REF!</v>
      </c>
      <c r="HL17" s="193" t="e">
        <f t="shared" si="55"/>
        <v>#REF!</v>
      </c>
      <c r="HM17" s="193" t="e">
        <f t="shared" si="55"/>
        <v>#REF!</v>
      </c>
      <c r="HN17" s="193" t="e">
        <f t="shared" si="55"/>
        <v>#REF!</v>
      </c>
      <c r="HO17" s="193" t="e">
        <f t="shared" si="55"/>
        <v>#REF!</v>
      </c>
      <c r="HP17" s="193" t="e">
        <f t="shared" si="55"/>
        <v>#REF!</v>
      </c>
      <c r="HQ17" s="193" t="e">
        <f t="shared" si="55"/>
        <v>#REF!</v>
      </c>
      <c r="HR17" s="193" t="e">
        <f t="shared" si="55"/>
        <v>#REF!</v>
      </c>
      <c r="HS17" s="193" t="e">
        <f t="shared" si="55"/>
        <v>#REF!</v>
      </c>
      <c r="HT17" s="193" t="e">
        <f t="shared" si="55"/>
        <v>#REF!</v>
      </c>
      <c r="HU17" s="193" t="e">
        <f t="shared" si="55"/>
        <v>#REF!</v>
      </c>
      <c r="HV17" s="193" t="e">
        <f t="shared" si="55"/>
        <v>#REF!</v>
      </c>
      <c r="HW17" s="193" t="e">
        <f t="shared" si="55"/>
        <v>#REF!</v>
      </c>
      <c r="HX17" s="193" t="e">
        <f t="shared" si="55"/>
        <v>#REF!</v>
      </c>
      <c r="HY17" s="193" t="e">
        <f t="shared" si="55"/>
        <v>#REF!</v>
      </c>
      <c r="HZ17" s="193" t="e">
        <f t="shared" si="55"/>
        <v>#REF!</v>
      </c>
      <c r="IA17" s="193" t="e">
        <f t="shared" ref="IA17:KL17" si="56">IF(IA12=1,IA$5&amp;IA6&amp;IA$11&amp;IA6&amp;IA$5,0)</f>
        <v>#REF!</v>
      </c>
      <c r="IB17" s="193" t="e">
        <f t="shared" si="56"/>
        <v>#REF!</v>
      </c>
      <c r="IC17" s="193" t="e">
        <f t="shared" si="56"/>
        <v>#REF!</v>
      </c>
      <c r="ID17" s="193" t="e">
        <f t="shared" si="56"/>
        <v>#REF!</v>
      </c>
      <c r="IE17" s="193" t="e">
        <f t="shared" si="56"/>
        <v>#REF!</v>
      </c>
      <c r="IF17" s="193" t="e">
        <f t="shared" si="56"/>
        <v>#REF!</v>
      </c>
      <c r="IG17" s="193" t="e">
        <f t="shared" si="56"/>
        <v>#REF!</v>
      </c>
      <c r="IH17" s="193" t="e">
        <f t="shared" si="56"/>
        <v>#REF!</v>
      </c>
      <c r="II17" s="193" t="e">
        <f t="shared" si="56"/>
        <v>#REF!</v>
      </c>
      <c r="IJ17" s="193" t="e">
        <f t="shared" si="56"/>
        <v>#REF!</v>
      </c>
      <c r="IK17" s="193" t="e">
        <f t="shared" si="56"/>
        <v>#REF!</v>
      </c>
      <c r="IL17" s="193" t="e">
        <f t="shared" si="56"/>
        <v>#REF!</v>
      </c>
      <c r="IM17" s="193" t="e">
        <f t="shared" si="56"/>
        <v>#REF!</v>
      </c>
      <c r="IN17" s="193" t="e">
        <f t="shared" si="56"/>
        <v>#REF!</v>
      </c>
      <c r="IO17" s="194" t="e">
        <f t="shared" si="56"/>
        <v>#REF!</v>
      </c>
      <c r="IP17" s="195" t="e">
        <f t="shared" si="56"/>
        <v>#REF!</v>
      </c>
      <c r="IQ17" s="193" t="e">
        <f t="shared" si="56"/>
        <v>#REF!</v>
      </c>
      <c r="IR17" s="193" t="e">
        <f t="shared" si="56"/>
        <v>#REF!</v>
      </c>
      <c r="IS17" s="193" t="e">
        <f t="shared" si="56"/>
        <v>#REF!</v>
      </c>
      <c r="IT17" s="193" t="e">
        <f t="shared" si="56"/>
        <v>#REF!</v>
      </c>
      <c r="IU17" s="193" t="e">
        <f t="shared" si="56"/>
        <v>#REF!</v>
      </c>
      <c r="IV17" s="193" t="e">
        <f t="shared" si="56"/>
        <v>#REF!</v>
      </c>
      <c r="IW17" s="193" t="e">
        <f t="shared" si="56"/>
        <v>#REF!</v>
      </c>
      <c r="IX17" s="193" t="e">
        <f t="shared" si="56"/>
        <v>#REF!</v>
      </c>
      <c r="IY17" s="193" t="e">
        <f t="shared" si="56"/>
        <v>#REF!</v>
      </c>
      <c r="IZ17" s="193" t="e">
        <f t="shared" si="56"/>
        <v>#REF!</v>
      </c>
      <c r="JA17" s="193" t="e">
        <f t="shared" si="56"/>
        <v>#REF!</v>
      </c>
      <c r="JB17" s="193" t="e">
        <f t="shared" si="56"/>
        <v>#REF!</v>
      </c>
      <c r="JC17" s="193" t="e">
        <f t="shared" si="56"/>
        <v>#REF!</v>
      </c>
      <c r="JD17" s="193" t="e">
        <f t="shared" si="56"/>
        <v>#REF!</v>
      </c>
      <c r="JE17" s="193" t="e">
        <f t="shared" si="56"/>
        <v>#REF!</v>
      </c>
      <c r="JF17" s="193" t="e">
        <f t="shared" si="56"/>
        <v>#REF!</v>
      </c>
      <c r="JG17" s="193" t="e">
        <f t="shared" si="56"/>
        <v>#REF!</v>
      </c>
      <c r="JH17" s="193" t="e">
        <f t="shared" si="56"/>
        <v>#REF!</v>
      </c>
      <c r="JI17" s="193" t="e">
        <f t="shared" si="56"/>
        <v>#REF!</v>
      </c>
      <c r="JJ17" s="193" t="e">
        <f t="shared" si="56"/>
        <v>#REF!</v>
      </c>
      <c r="JK17" s="193" t="e">
        <f t="shared" si="56"/>
        <v>#REF!</v>
      </c>
      <c r="JL17" s="193" t="e">
        <f t="shared" si="56"/>
        <v>#REF!</v>
      </c>
      <c r="JM17" s="193" t="e">
        <f t="shared" si="56"/>
        <v>#REF!</v>
      </c>
      <c r="JN17" s="193" t="e">
        <f t="shared" si="56"/>
        <v>#REF!</v>
      </c>
      <c r="JO17" s="193" t="e">
        <f t="shared" si="56"/>
        <v>#REF!</v>
      </c>
      <c r="JP17" s="193" t="e">
        <f t="shared" si="56"/>
        <v>#REF!</v>
      </c>
      <c r="JQ17" s="193" t="e">
        <f t="shared" si="56"/>
        <v>#REF!</v>
      </c>
      <c r="JR17" s="193" t="e">
        <f t="shared" si="56"/>
        <v>#REF!</v>
      </c>
      <c r="JS17" s="194" t="e">
        <f t="shared" si="56"/>
        <v>#REF!</v>
      </c>
      <c r="JT17" s="195" t="e">
        <f t="shared" si="56"/>
        <v>#REF!</v>
      </c>
      <c r="JU17" s="193" t="e">
        <f t="shared" si="56"/>
        <v>#REF!</v>
      </c>
      <c r="JV17" s="193" t="e">
        <f t="shared" si="56"/>
        <v>#REF!</v>
      </c>
      <c r="JW17" s="193" t="e">
        <f t="shared" si="56"/>
        <v>#REF!</v>
      </c>
      <c r="JX17" s="193" t="e">
        <f t="shared" si="56"/>
        <v>#REF!</v>
      </c>
      <c r="JY17" s="193" t="e">
        <f t="shared" si="56"/>
        <v>#REF!</v>
      </c>
      <c r="JZ17" s="193" t="e">
        <f t="shared" si="56"/>
        <v>#REF!</v>
      </c>
      <c r="KA17" s="193" t="e">
        <f t="shared" si="56"/>
        <v>#REF!</v>
      </c>
      <c r="KB17" s="193" t="e">
        <f t="shared" si="56"/>
        <v>#REF!</v>
      </c>
      <c r="KC17" s="193" t="e">
        <f t="shared" si="56"/>
        <v>#REF!</v>
      </c>
      <c r="KD17" s="193" t="e">
        <f t="shared" si="56"/>
        <v>#REF!</v>
      </c>
      <c r="KE17" s="193" t="e">
        <f t="shared" si="56"/>
        <v>#REF!</v>
      </c>
      <c r="KF17" s="193" t="e">
        <f t="shared" si="56"/>
        <v>#REF!</v>
      </c>
      <c r="KG17" s="193" t="e">
        <f t="shared" si="56"/>
        <v>#REF!</v>
      </c>
      <c r="KH17" s="193" t="e">
        <f t="shared" si="56"/>
        <v>#REF!</v>
      </c>
      <c r="KI17" s="193" t="e">
        <f t="shared" si="56"/>
        <v>#REF!</v>
      </c>
      <c r="KJ17" s="193" t="e">
        <f t="shared" si="56"/>
        <v>#REF!</v>
      </c>
      <c r="KK17" s="193" t="e">
        <f t="shared" si="56"/>
        <v>#REF!</v>
      </c>
      <c r="KL17" s="193" t="e">
        <f t="shared" si="56"/>
        <v>#REF!</v>
      </c>
      <c r="KM17" s="193" t="e">
        <f t="shared" ref="KM17:KU17" si="57">IF(KM12=1,KM$5&amp;KM6&amp;KM$11&amp;KM6&amp;KM$5,0)</f>
        <v>#REF!</v>
      </c>
      <c r="KN17" s="193" t="e">
        <f t="shared" si="57"/>
        <v>#REF!</v>
      </c>
      <c r="KO17" s="193" t="e">
        <f t="shared" si="57"/>
        <v>#REF!</v>
      </c>
      <c r="KP17" s="193" t="e">
        <f t="shared" si="57"/>
        <v>#REF!</v>
      </c>
      <c r="KQ17" s="193" t="e">
        <f t="shared" si="57"/>
        <v>#REF!</v>
      </c>
      <c r="KR17" s="193" t="e">
        <f t="shared" si="57"/>
        <v>#REF!</v>
      </c>
      <c r="KS17" s="193" t="e">
        <f t="shared" si="57"/>
        <v>#REF!</v>
      </c>
      <c r="KT17" s="193" t="e">
        <f t="shared" si="57"/>
        <v>#REF!</v>
      </c>
      <c r="KU17" s="193" t="e">
        <f t="shared" si="57"/>
        <v>#REF!</v>
      </c>
      <c r="KV17" s="219" t="e">
        <f t="shared" ref="KV17:NG17" si="58">IF(KV12=1,KV$5&amp;KV6&amp;KV$11&amp;KV6&amp;KV$5,0)</f>
        <v>#REF!</v>
      </c>
      <c r="KW17" s="193" t="e">
        <f t="shared" si="58"/>
        <v>#REF!</v>
      </c>
      <c r="KX17" s="194" t="e">
        <f t="shared" si="58"/>
        <v>#REF!</v>
      </c>
      <c r="KY17" s="195" t="e">
        <f t="shared" si="58"/>
        <v>#REF!</v>
      </c>
      <c r="KZ17" s="193" t="e">
        <f t="shared" si="58"/>
        <v>#REF!</v>
      </c>
      <c r="LA17" s="220" t="e">
        <f t="shared" si="58"/>
        <v>#REF!</v>
      </c>
      <c r="LB17" s="193" t="e">
        <f t="shared" si="58"/>
        <v>#REF!</v>
      </c>
      <c r="LC17" s="193" t="e">
        <f t="shared" si="58"/>
        <v>#REF!</v>
      </c>
      <c r="LD17" s="193" t="e">
        <f t="shared" si="58"/>
        <v>#REF!</v>
      </c>
      <c r="LE17" s="193" t="e">
        <f t="shared" si="58"/>
        <v>#REF!</v>
      </c>
      <c r="LF17" s="193" t="e">
        <f t="shared" si="58"/>
        <v>#REF!</v>
      </c>
      <c r="LG17" s="193" t="e">
        <f t="shared" si="58"/>
        <v>#REF!</v>
      </c>
      <c r="LH17" s="193" t="e">
        <f t="shared" si="58"/>
        <v>#REF!</v>
      </c>
      <c r="LI17" s="193" t="e">
        <f t="shared" si="58"/>
        <v>#REF!</v>
      </c>
      <c r="LJ17" s="193" t="e">
        <f t="shared" si="58"/>
        <v>#REF!</v>
      </c>
      <c r="LK17" s="193" t="e">
        <f t="shared" si="58"/>
        <v>#REF!</v>
      </c>
      <c r="LL17" s="193" t="e">
        <f t="shared" si="58"/>
        <v>#REF!</v>
      </c>
      <c r="LM17" s="193" t="e">
        <f t="shared" si="58"/>
        <v>#REF!</v>
      </c>
      <c r="LN17" s="193" t="e">
        <f t="shared" si="58"/>
        <v>#REF!</v>
      </c>
      <c r="LO17" s="193" t="e">
        <f t="shared" si="58"/>
        <v>#REF!</v>
      </c>
      <c r="LP17" s="193" t="e">
        <f t="shared" si="58"/>
        <v>#REF!</v>
      </c>
      <c r="LQ17" s="193" t="e">
        <f t="shared" si="58"/>
        <v>#REF!</v>
      </c>
      <c r="LR17" s="193" t="e">
        <f t="shared" si="58"/>
        <v>#REF!</v>
      </c>
      <c r="LS17" s="193" t="e">
        <f t="shared" si="58"/>
        <v>#REF!</v>
      </c>
      <c r="LT17" s="193" t="e">
        <f t="shared" si="58"/>
        <v>#REF!</v>
      </c>
      <c r="LU17" s="193" t="e">
        <f t="shared" si="58"/>
        <v>#REF!</v>
      </c>
      <c r="LV17" s="193" t="e">
        <f t="shared" si="58"/>
        <v>#REF!</v>
      </c>
      <c r="LW17" s="193" t="e">
        <f t="shared" si="58"/>
        <v>#REF!</v>
      </c>
      <c r="LX17" s="193" t="e">
        <f t="shared" si="58"/>
        <v>#REF!</v>
      </c>
      <c r="LY17" s="193" t="e">
        <f t="shared" si="58"/>
        <v>#REF!</v>
      </c>
      <c r="LZ17" s="193" t="e">
        <f t="shared" si="58"/>
        <v>#REF!</v>
      </c>
      <c r="MA17" s="193" t="e">
        <f t="shared" si="58"/>
        <v>#REF!</v>
      </c>
      <c r="MB17" s="193" t="e">
        <f t="shared" si="58"/>
        <v>#REF!</v>
      </c>
      <c r="MC17" s="194" t="e">
        <f t="shared" si="58"/>
        <v>#REF!</v>
      </c>
      <c r="MD17" s="195" t="e">
        <f t="shared" si="58"/>
        <v>#REF!</v>
      </c>
      <c r="ME17" s="193" t="e">
        <f t="shared" si="58"/>
        <v>#REF!</v>
      </c>
      <c r="MF17" s="193" t="e">
        <f t="shared" si="58"/>
        <v>#REF!</v>
      </c>
      <c r="MG17" s="193" t="e">
        <f t="shared" si="58"/>
        <v>#REF!</v>
      </c>
      <c r="MH17" s="193" t="e">
        <f t="shared" si="58"/>
        <v>#REF!</v>
      </c>
      <c r="MI17" s="193" t="e">
        <f t="shared" si="58"/>
        <v>#REF!</v>
      </c>
      <c r="MJ17" s="193" t="e">
        <f t="shared" si="58"/>
        <v>#REF!</v>
      </c>
      <c r="MK17" s="193" t="e">
        <f t="shared" si="58"/>
        <v>#REF!</v>
      </c>
      <c r="ML17" s="193" t="e">
        <f t="shared" si="58"/>
        <v>#REF!</v>
      </c>
      <c r="MM17" s="193" t="e">
        <f t="shared" si="58"/>
        <v>#REF!</v>
      </c>
      <c r="MN17" s="193" t="e">
        <f t="shared" si="58"/>
        <v>#REF!</v>
      </c>
      <c r="MO17" s="193" t="e">
        <f t="shared" si="58"/>
        <v>#REF!</v>
      </c>
      <c r="MP17" s="193" t="e">
        <f t="shared" si="58"/>
        <v>#REF!</v>
      </c>
      <c r="MQ17" s="193" t="e">
        <f t="shared" si="58"/>
        <v>#REF!</v>
      </c>
      <c r="MR17" s="193" t="e">
        <f t="shared" si="58"/>
        <v>#REF!</v>
      </c>
      <c r="MS17" s="193" t="e">
        <f t="shared" si="58"/>
        <v>#REF!</v>
      </c>
      <c r="MT17" s="193" t="e">
        <f t="shared" si="58"/>
        <v>#REF!</v>
      </c>
      <c r="MU17" s="193" t="e">
        <f t="shared" si="58"/>
        <v>#REF!</v>
      </c>
      <c r="MV17" s="193" t="e">
        <f t="shared" si="58"/>
        <v>#REF!</v>
      </c>
      <c r="MW17" s="193" t="e">
        <f t="shared" si="58"/>
        <v>#REF!</v>
      </c>
      <c r="MX17" s="193" t="e">
        <f t="shared" si="58"/>
        <v>#REF!</v>
      </c>
      <c r="MY17" s="193" t="e">
        <f t="shared" si="58"/>
        <v>#REF!</v>
      </c>
      <c r="MZ17" s="193" t="e">
        <f t="shared" si="58"/>
        <v>#REF!</v>
      </c>
      <c r="NA17" s="193" t="e">
        <f t="shared" si="58"/>
        <v>#REF!</v>
      </c>
      <c r="NB17" s="193" t="e">
        <f t="shared" si="58"/>
        <v>#REF!</v>
      </c>
      <c r="NC17" s="193" t="e">
        <f t="shared" si="58"/>
        <v>#REF!</v>
      </c>
      <c r="ND17" s="193" t="e">
        <f t="shared" si="58"/>
        <v>#REF!</v>
      </c>
      <c r="NE17" s="193" t="e">
        <f t="shared" si="58"/>
        <v>#REF!</v>
      </c>
      <c r="NF17" s="194" t="e">
        <f t="shared" si="58"/>
        <v>#REF!</v>
      </c>
      <c r="NG17" s="195" t="e">
        <f t="shared" si="58"/>
        <v>#REF!</v>
      </c>
      <c r="NH17" s="193" t="e">
        <f t="shared" ref="NH17:OK17" si="59">IF(NH12=1,NH$5&amp;NH6&amp;NH$11&amp;NH6&amp;NH$5,0)</f>
        <v>#REF!</v>
      </c>
      <c r="NI17" s="193" t="e">
        <f t="shared" si="59"/>
        <v>#REF!</v>
      </c>
      <c r="NJ17" s="193" t="e">
        <f t="shared" si="59"/>
        <v>#REF!</v>
      </c>
      <c r="NK17" s="193" t="e">
        <f t="shared" si="59"/>
        <v>#REF!</v>
      </c>
      <c r="NL17" s="193" t="e">
        <f t="shared" si="59"/>
        <v>#REF!</v>
      </c>
      <c r="NM17" s="193" t="e">
        <f t="shared" si="59"/>
        <v>#REF!</v>
      </c>
      <c r="NN17" s="193" t="e">
        <f t="shared" si="59"/>
        <v>#REF!</v>
      </c>
      <c r="NO17" s="193" t="e">
        <f t="shared" si="59"/>
        <v>#REF!</v>
      </c>
      <c r="NP17" s="193" t="e">
        <f t="shared" si="59"/>
        <v>#REF!</v>
      </c>
      <c r="NQ17" s="193" t="e">
        <f t="shared" si="59"/>
        <v>#REF!</v>
      </c>
      <c r="NR17" s="193" t="e">
        <f t="shared" si="59"/>
        <v>#REF!</v>
      </c>
      <c r="NS17" s="193" t="e">
        <f t="shared" si="59"/>
        <v>#REF!</v>
      </c>
      <c r="NT17" s="193" t="e">
        <f t="shared" si="59"/>
        <v>#REF!</v>
      </c>
      <c r="NU17" s="193" t="e">
        <f t="shared" si="59"/>
        <v>#REF!</v>
      </c>
      <c r="NV17" s="193" t="e">
        <f t="shared" si="59"/>
        <v>#REF!</v>
      </c>
      <c r="NW17" s="193" t="e">
        <f t="shared" si="59"/>
        <v>#REF!</v>
      </c>
      <c r="NX17" s="193" t="e">
        <f t="shared" si="59"/>
        <v>#REF!</v>
      </c>
      <c r="NY17" s="193" t="e">
        <f t="shared" si="59"/>
        <v>#REF!</v>
      </c>
      <c r="NZ17" s="193" t="e">
        <f t="shared" si="59"/>
        <v>#REF!</v>
      </c>
      <c r="OA17" s="193" t="e">
        <f t="shared" si="59"/>
        <v>#REF!</v>
      </c>
      <c r="OB17" s="193" t="e">
        <f t="shared" si="59"/>
        <v>#REF!</v>
      </c>
      <c r="OC17" s="193" t="e">
        <f t="shared" si="59"/>
        <v>#REF!</v>
      </c>
      <c r="OD17" s="193" t="e">
        <f t="shared" si="59"/>
        <v>#REF!</v>
      </c>
      <c r="OE17" s="193" t="e">
        <f t="shared" si="59"/>
        <v>#REF!</v>
      </c>
      <c r="OF17" s="193" t="e">
        <f t="shared" si="59"/>
        <v>#REF!</v>
      </c>
      <c r="OG17" s="193" t="e">
        <f t="shared" si="59"/>
        <v>#REF!</v>
      </c>
      <c r="OH17" s="193" t="e">
        <f t="shared" si="59"/>
        <v>#REF!</v>
      </c>
      <c r="OI17" s="193" t="e">
        <f t="shared" si="59"/>
        <v>#REF!</v>
      </c>
      <c r="OJ17" s="193" t="e">
        <f t="shared" si="59"/>
        <v>#REF!</v>
      </c>
      <c r="OK17" s="194" t="e">
        <f t="shared" si="59"/>
        <v>#REF!</v>
      </c>
    </row>
    <row r="18" spans="2:401" ht="13.5" customHeight="1" x14ac:dyDescent="0.15">
      <c r="B18" s="200" t="s">
        <v>9</v>
      </c>
      <c r="C18" s="300" t="s">
        <v>107</v>
      </c>
      <c r="D18" s="201"/>
      <c r="E18" s="125" t="e">
        <f t="shared" ref="E18:BP18" si="60">IF(E13=1,E$5&amp;E7&amp;E$11&amp;E7&amp;E$5,0)</f>
        <v>#REF!</v>
      </c>
      <c r="F18" t="e">
        <f t="shared" si="60"/>
        <v>#REF!</v>
      </c>
      <c r="G18" t="e">
        <f t="shared" si="60"/>
        <v>#REF!</v>
      </c>
      <c r="H18" t="e">
        <f t="shared" si="60"/>
        <v>#REF!</v>
      </c>
      <c r="I18" t="e">
        <f t="shared" si="60"/>
        <v>#REF!</v>
      </c>
      <c r="J18" t="e">
        <f t="shared" si="60"/>
        <v>#REF!</v>
      </c>
      <c r="K18" t="e">
        <f t="shared" si="60"/>
        <v>#REF!</v>
      </c>
      <c r="L18" t="e">
        <f t="shared" si="60"/>
        <v>#REF!</v>
      </c>
      <c r="M18" t="e">
        <f t="shared" si="60"/>
        <v>#REF!</v>
      </c>
      <c r="N18" t="e">
        <f t="shared" si="60"/>
        <v>#REF!</v>
      </c>
      <c r="O18" t="e">
        <f t="shared" si="60"/>
        <v>#REF!</v>
      </c>
      <c r="P18" t="e">
        <f t="shared" si="60"/>
        <v>#REF!</v>
      </c>
      <c r="Q18" t="e">
        <f t="shared" si="60"/>
        <v>#REF!</v>
      </c>
      <c r="R18" t="e">
        <f t="shared" si="60"/>
        <v>#REF!</v>
      </c>
      <c r="S18" t="e">
        <f t="shared" si="60"/>
        <v>#REF!</v>
      </c>
      <c r="T18" t="e">
        <f t="shared" si="60"/>
        <v>#REF!</v>
      </c>
      <c r="U18" t="e">
        <f t="shared" si="60"/>
        <v>#REF!</v>
      </c>
      <c r="V18" t="e">
        <f t="shared" si="60"/>
        <v>#REF!</v>
      </c>
      <c r="W18" t="e">
        <f t="shared" si="60"/>
        <v>#REF!</v>
      </c>
      <c r="X18" t="e">
        <f t="shared" si="60"/>
        <v>#REF!</v>
      </c>
      <c r="Y18" t="e">
        <f t="shared" si="60"/>
        <v>#REF!</v>
      </c>
      <c r="Z18" t="e">
        <f t="shared" si="60"/>
        <v>#REF!</v>
      </c>
      <c r="AA18" t="e">
        <f t="shared" si="60"/>
        <v>#REF!</v>
      </c>
      <c r="AB18" t="e">
        <f t="shared" si="60"/>
        <v>#REF!</v>
      </c>
      <c r="AC18" t="e">
        <f t="shared" si="60"/>
        <v>#REF!</v>
      </c>
      <c r="AD18" t="e">
        <f t="shared" si="60"/>
        <v>#REF!</v>
      </c>
      <c r="AE18" t="e">
        <f t="shared" si="60"/>
        <v>#REF!</v>
      </c>
      <c r="AF18" t="e">
        <f t="shared" si="60"/>
        <v>#REF!</v>
      </c>
      <c r="AG18" t="e">
        <f t="shared" si="60"/>
        <v>#REF!</v>
      </c>
      <c r="AH18" t="e">
        <f t="shared" si="60"/>
        <v>#REF!</v>
      </c>
      <c r="AI18" s="123" t="e">
        <f t="shared" si="60"/>
        <v>#REF!</v>
      </c>
      <c r="AJ18" s="125" t="e">
        <f t="shared" si="60"/>
        <v>#REF!</v>
      </c>
      <c r="AK18" t="e">
        <f t="shared" si="60"/>
        <v>#REF!</v>
      </c>
      <c r="AL18" t="e">
        <f t="shared" si="60"/>
        <v>#REF!</v>
      </c>
      <c r="AM18" t="e">
        <f t="shared" si="60"/>
        <v>#REF!</v>
      </c>
      <c r="AN18" t="e">
        <f t="shared" si="60"/>
        <v>#REF!</v>
      </c>
      <c r="AO18" t="e">
        <f t="shared" si="60"/>
        <v>#REF!</v>
      </c>
      <c r="AP18" t="e">
        <f t="shared" si="60"/>
        <v>#REF!</v>
      </c>
      <c r="AQ18" t="e">
        <f t="shared" si="60"/>
        <v>#REF!</v>
      </c>
      <c r="AR18" t="e">
        <f t="shared" si="60"/>
        <v>#REF!</v>
      </c>
      <c r="AS18" t="e">
        <f t="shared" si="60"/>
        <v>#REF!</v>
      </c>
      <c r="AT18" t="e">
        <f t="shared" si="60"/>
        <v>#REF!</v>
      </c>
      <c r="AU18" t="e">
        <f t="shared" si="60"/>
        <v>#REF!</v>
      </c>
      <c r="AV18" t="e">
        <f t="shared" si="60"/>
        <v>#REF!</v>
      </c>
      <c r="AW18" t="e">
        <f t="shared" si="60"/>
        <v>#REF!</v>
      </c>
      <c r="AX18" t="e">
        <f t="shared" si="60"/>
        <v>#REF!</v>
      </c>
      <c r="AY18" t="e">
        <f t="shared" si="60"/>
        <v>#REF!</v>
      </c>
      <c r="AZ18" t="e">
        <f t="shared" si="60"/>
        <v>#REF!</v>
      </c>
      <c r="BA18" t="e">
        <f t="shared" si="60"/>
        <v>#REF!</v>
      </c>
      <c r="BB18" t="e">
        <f t="shared" si="60"/>
        <v>#REF!</v>
      </c>
      <c r="BC18" t="e">
        <f t="shared" si="60"/>
        <v>#REF!</v>
      </c>
      <c r="BD18" t="e">
        <f t="shared" si="60"/>
        <v>#REF!</v>
      </c>
      <c r="BE18" t="e">
        <f t="shared" si="60"/>
        <v>#REF!</v>
      </c>
      <c r="BF18" t="e">
        <f t="shared" si="60"/>
        <v>#REF!</v>
      </c>
      <c r="BG18" t="e">
        <f t="shared" si="60"/>
        <v>#REF!</v>
      </c>
      <c r="BH18" t="e">
        <f t="shared" si="60"/>
        <v>#REF!</v>
      </c>
      <c r="BI18" t="e">
        <f t="shared" si="60"/>
        <v>#REF!</v>
      </c>
      <c r="BJ18" t="e">
        <f t="shared" si="60"/>
        <v>#REF!</v>
      </c>
      <c r="BK18" t="e">
        <f t="shared" si="60"/>
        <v>#REF!</v>
      </c>
      <c r="BL18" t="e">
        <f t="shared" si="60"/>
        <v>#REF!</v>
      </c>
      <c r="BM18" s="123" t="e">
        <f t="shared" si="60"/>
        <v>#REF!</v>
      </c>
      <c r="BN18" t="e">
        <f t="shared" si="60"/>
        <v>#REF!</v>
      </c>
      <c r="BO18" t="e">
        <f t="shared" si="60"/>
        <v>#REF!</v>
      </c>
      <c r="BP18" t="e">
        <f t="shared" si="60"/>
        <v>#REF!</v>
      </c>
      <c r="BQ18" t="e">
        <f t="shared" ref="BQ18:EB18" si="61">IF(BQ13=1,BQ$5&amp;BQ7&amp;BQ$11&amp;BQ7&amp;BQ$5,0)</f>
        <v>#REF!</v>
      </c>
      <c r="BR18" t="e">
        <f t="shared" si="61"/>
        <v>#REF!</v>
      </c>
      <c r="BS18" t="e">
        <f t="shared" si="61"/>
        <v>#REF!</v>
      </c>
      <c r="BT18" t="e">
        <f t="shared" si="61"/>
        <v>#REF!</v>
      </c>
      <c r="BU18" t="e">
        <f t="shared" si="61"/>
        <v>#REF!</v>
      </c>
      <c r="BV18" t="e">
        <f t="shared" si="61"/>
        <v>#REF!</v>
      </c>
      <c r="BW18" t="e">
        <f t="shared" si="61"/>
        <v>#REF!</v>
      </c>
      <c r="BX18" t="e">
        <f t="shared" si="61"/>
        <v>#REF!</v>
      </c>
      <c r="BY18" t="e">
        <f t="shared" si="61"/>
        <v>#REF!</v>
      </c>
      <c r="BZ18" t="e">
        <f t="shared" si="61"/>
        <v>#REF!</v>
      </c>
      <c r="CA18" t="e">
        <f t="shared" si="61"/>
        <v>#REF!</v>
      </c>
      <c r="CB18" t="e">
        <f t="shared" si="61"/>
        <v>#REF!</v>
      </c>
      <c r="CC18" t="e">
        <f t="shared" si="61"/>
        <v>#REF!</v>
      </c>
      <c r="CD18" t="e">
        <f t="shared" si="61"/>
        <v>#REF!</v>
      </c>
      <c r="CE18" t="e">
        <f t="shared" si="61"/>
        <v>#REF!</v>
      </c>
      <c r="CF18" t="e">
        <f t="shared" si="61"/>
        <v>#REF!</v>
      </c>
      <c r="CG18" t="e">
        <f t="shared" si="61"/>
        <v>#REF!</v>
      </c>
      <c r="CH18" t="e">
        <f t="shared" si="61"/>
        <v>#REF!</v>
      </c>
      <c r="CI18" t="e">
        <f t="shared" si="61"/>
        <v>#REF!</v>
      </c>
      <c r="CJ18" t="e">
        <f t="shared" si="61"/>
        <v>#REF!</v>
      </c>
      <c r="CK18" t="e">
        <f t="shared" si="61"/>
        <v>#REF!</v>
      </c>
      <c r="CL18" t="e">
        <f t="shared" si="61"/>
        <v>#REF!</v>
      </c>
      <c r="CM18" t="e">
        <f t="shared" si="61"/>
        <v>#REF!</v>
      </c>
      <c r="CN18" t="e">
        <f t="shared" si="61"/>
        <v>#REF!</v>
      </c>
      <c r="CO18" t="e">
        <f t="shared" si="61"/>
        <v>#REF!</v>
      </c>
      <c r="CP18" t="e">
        <f t="shared" si="61"/>
        <v>#REF!</v>
      </c>
      <c r="CQ18" t="e">
        <f t="shared" si="61"/>
        <v>#REF!</v>
      </c>
      <c r="CR18" s="123" t="e">
        <f t="shared" si="61"/>
        <v>#REF!</v>
      </c>
      <c r="CS18" s="125" t="e">
        <f t="shared" si="61"/>
        <v>#REF!</v>
      </c>
      <c r="CT18" t="e">
        <f t="shared" si="61"/>
        <v>#REF!</v>
      </c>
      <c r="CU18" t="e">
        <f t="shared" si="61"/>
        <v>#REF!</v>
      </c>
      <c r="CV18" t="e">
        <f t="shared" si="61"/>
        <v>#REF!</v>
      </c>
      <c r="CW18" t="e">
        <f t="shared" si="61"/>
        <v>#REF!</v>
      </c>
      <c r="CX18" t="e">
        <f t="shared" si="61"/>
        <v>#REF!</v>
      </c>
      <c r="CY18" t="e">
        <f t="shared" si="61"/>
        <v>#REF!</v>
      </c>
      <c r="CZ18" t="e">
        <f t="shared" si="61"/>
        <v>#REF!</v>
      </c>
      <c r="DA18" t="e">
        <f t="shared" si="61"/>
        <v>#REF!</v>
      </c>
      <c r="DB18" t="e">
        <f t="shared" si="61"/>
        <v>#REF!</v>
      </c>
      <c r="DC18" t="e">
        <f t="shared" si="61"/>
        <v>#REF!</v>
      </c>
      <c r="DD18" t="e">
        <f t="shared" si="61"/>
        <v>#REF!</v>
      </c>
      <c r="DE18" t="e">
        <f t="shared" si="61"/>
        <v>#REF!</v>
      </c>
      <c r="DF18" t="e">
        <f t="shared" si="61"/>
        <v>#REF!</v>
      </c>
      <c r="DG18" t="e">
        <f t="shared" si="61"/>
        <v>#REF!</v>
      </c>
      <c r="DH18" t="e">
        <f t="shared" si="61"/>
        <v>#REF!</v>
      </c>
      <c r="DI18" t="e">
        <f t="shared" si="61"/>
        <v>#REF!</v>
      </c>
      <c r="DJ18" t="e">
        <f t="shared" si="61"/>
        <v>#REF!</v>
      </c>
      <c r="DK18" t="e">
        <f t="shared" si="61"/>
        <v>#REF!</v>
      </c>
      <c r="DL18" t="e">
        <f t="shared" si="61"/>
        <v>#REF!</v>
      </c>
      <c r="DM18" t="e">
        <f t="shared" si="61"/>
        <v>#REF!</v>
      </c>
      <c r="DN18" t="e">
        <f t="shared" si="61"/>
        <v>#REF!</v>
      </c>
      <c r="DO18" t="e">
        <f t="shared" si="61"/>
        <v>#REF!</v>
      </c>
      <c r="DP18" t="e">
        <f t="shared" si="61"/>
        <v>#REF!</v>
      </c>
      <c r="DQ18" t="e">
        <f t="shared" si="61"/>
        <v>#REF!</v>
      </c>
      <c r="DR18" t="e">
        <f t="shared" si="61"/>
        <v>#REF!</v>
      </c>
      <c r="DS18" t="e">
        <f t="shared" si="61"/>
        <v>#REF!</v>
      </c>
      <c r="DT18" t="e">
        <f t="shared" si="61"/>
        <v>#REF!</v>
      </c>
      <c r="DU18" t="e">
        <f t="shared" si="61"/>
        <v>#REF!</v>
      </c>
      <c r="DV18" s="123" t="e">
        <f t="shared" si="61"/>
        <v>#REF!</v>
      </c>
      <c r="DW18" s="125" t="e">
        <f t="shared" si="61"/>
        <v>#REF!</v>
      </c>
      <c r="DX18" t="e">
        <f t="shared" si="61"/>
        <v>#REF!</v>
      </c>
      <c r="DY18" t="e">
        <f t="shared" si="61"/>
        <v>#REF!</v>
      </c>
      <c r="DZ18" t="e">
        <f t="shared" si="61"/>
        <v>#REF!</v>
      </c>
      <c r="EA18" t="e">
        <f t="shared" si="61"/>
        <v>#REF!</v>
      </c>
      <c r="EB18" t="e">
        <f t="shared" si="61"/>
        <v>#REF!</v>
      </c>
      <c r="EC18" t="e">
        <f t="shared" ref="EC18:GN18" si="62">IF(EC13=1,EC$5&amp;EC7&amp;EC$11&amp;EC7&amp;EC$5,0)</f>
        <v>#REF!</v>
      </c>
      <c r="ED18" t="e">
        <f t="shared" si="62"/>
        <v>#REF!</v>
      </c>
      <c r="EE18" t="e">
        <f t="shared" si="62"/>
        <v>#REF!</v>
      </c>
      <c r="EF18" t="e">
        <f t="shared" si="62"/>
        <v>#REF!</v>
      </c>
      <c r="EG18" t="e">
        <f t="shared" si="62"/>
        <v>#REF!</v>
      </c>
      <c r="EH18" t="e">
        <f t="shared" si="62"/>
        <v>#REF!</v>
      </c>
      <c r="EI18" t="e">
        <f t="shared" si="62"/>
        <v>#REF!</v>
      </c>
      <c r="EJ18" t="e">
        <f t="shared" si="62"/>
        <v>#REF!</v>
      </c>
      <c r="EK18" t="e">
        <f t="shared" si="62"/>
        <v>#REF!</v>
      </c>
      <c r="EL18" t="e">
        <f t="shared" si="62"/>
        <v>#REF!</v>
      </c>
      <c r="EM18" t="e">
        <f t="shared" si="62"/>
        <v>#REF!</v>
      </c>
      <c r="EN18" t="e">
        <f t="shared" si="62"/>
        <v>#REF!</v>
      </c>
      <c r="EO18" t="e">
        <f t="shared" si="62"/>
        <v>#REF!</v>
      </c>
      <c r="EP18" t="e">
        <f t="shared" si="62"/>
        <v>#REF!</v>
      </c>
      <c r="EQ18" t="e">
        <f t="shared" si="62"/>
        <v>#REF!</v>
      </c>
      <c r="ER18" t="e">
        <f t="shared" si="62"/>
        <v>#REF!</v>
      </c>
      <c r="ES18" t="e">
        <f t="shared" si="62"/>
        <v>#REF!</v>
      </c>
      <c r="ET18" t="e">
        <f t="shared" si="62"/>
        <v>#REF!</v>
      </c>
      <c r="EU18" t="e">
        <f t="shared" si="62"/>
        <v>#REF!</v>
      </c>
      <c r="EV18" t="e">
        <f t="shared" si="62"/>
        <v>#REF!</v>
      </c>
      <c r="EW18" t="e">
        <f t="shared" si="62"/>
        <v>#REF!</v>
      </c>
      <c r="EX18" t="e">
        <f t="shared" si="62"/>
        <v>#REF!</v>
      </c>
      <c r="EY18" t="e">
        <f t="shared" si="62"/>
        <v>#REF!</v>
      </c>
      <c r="EZ18" t="e">
        <f t="shared" si="62"/>
        <v>#REF!</v>
      </c>
      <c r="FA18" s="123" t="e">
        <f t="shared" si="62"/>
        <v>#REF!</v>
      </c>
      <c r="FB18" s="125" t="e">
        <f t="shared" si="62"/>
        <v>#REF!</v>
      </c>
      <c r="FC18" t="e">
        <f t="shared" si="62"/>
        <v>#REF!</v>
      </c>
      <c r="FD18" t="e">
        <f t="shared" si="62"/>
        <v>#REF!</v>
      </c>
      <c r="FE18" t="e">
        <f t="shared" si="62"/>
        <v>#REF!</v>
      </c>
      <c r="FF18" t="e">
        <f t="shared" si="62"/>
        <v>#REF!</v>
      </c>
      <c r="FG18" t="e">
        <f t="shared" si="62"/>
        <v>#REF!</v>
      </c>
      <c r="FH18" t="e">
        <f t="shared" si="62"/>
        <v>#REF!</v>
      </c>
      <c r="FI18" t="e">
        <f t="shared" si="62"/>
        <v>#REF!</v>
      </c>
      <c r="FJ18" t="e">
        <f t="shared" si="62"/>
        <v>#REF!</v>
      </c>
      <c r="FK18" t="e">
        <f t="shared" si="62"/>
        <v>#REF!</v>
      </c>
      <c r="FL18" t="e">
        <f t="shared" si="62"/>
        <v>#REF!</v>
      </c>
      <c r="FM18" t="e">
        <f t="shared" si="62"/>
        <v>#REF!</v>
      </c>
      <c r="FN18" s="247" t="e">
        <f>IF(FN13=1,FN$5&amp;FN7&amp;FN$11&amp;FN7&amp;FN$5,0)</f>
        <v>#REF!</v>
      </c>
      <c r="FO18" t="e">
        <f t="shared" si="62"/>
        <v>#REF!</v>
      </c>
      <c r="FP18" s="248" t="e">
        <f t="shared" si="62"/>
        <v>#REF!</v>
      </c>
      <c r="FQ18" t="e">
        <f t="shared" si="62"/>
        <v>#REF!</v>
      </c>
      <c r="FR18" t="e">
        <f t="shared" si="62"/>
        <v>#REF!</v>
      </c>
      <c r="FS18" t="e">
        <f t="shared" si="62"/>
        <v>#REF!</v>
      </c>
      <c r="FT18" t="e">
        <f t="shared" si="62"/>
        <v>#REF!</v>
      </c>
      <c r="FU18" t="e">
        <f t="shared" si="62"/>
        <v>#REF!</v>
      </c>
      <c r="FV18" t="e">
        <f t="shared" si="62"/>
        <v>#REF!</v>
      </c>
      <c r="FW18" t="e">
        <f t="shared" si="62"/>
        <v>#REF!</v>
      </c>
      <c r="FX18" t="e">
        <f t="shared" si="62"/>
        <v>#REF!</v>
      </c>
      <c r="FY18" t="e">
        <f t="shared" si="62"/>
        <v>#REF!</v>
      </c>
      <c r="FZ18" t="e">
        <f t="shared" si="62"/>
        <v>#REF!</v>
      </c>
      <c r="GA18" t="e">
        <f t="shared" si="62"/>
        <v>#REF!</v>
      </c>
      <c r="GB18" t="e">
        <f t="shared" si="62"/>
        <v>#REF!</v>
      </c>
      <c r="GC18" t="e">
        <f t="shared" si="62"/>
        <v>#REF!</v>
      </c>
      <c r="GD18" t="e">
        <f t="shared" si="62"/>
        <v>#REF!</v>
      </c>
      <c r="GE18" t="e">
        <f t="shared" si="62"/>
        <v>#REF!</v>
      </c>
      <c r="GF18" s="123" t="e">
        <f t="shared" si="62"/>
        <v>#REF!</v>
      </c>
      <c r="GG18" s="125" t="e">
        <f t="shared" si="62"/>
        <v>#REF!</v>
      </c>
      <c r="GH18" t="e">
        <f t="shared" si="62"/>
        <v>#REF!</v>
      </c>
      <c r="GI18" t="e">
        <f t="shared" si="62"/>
        <v>#REF!</v>
      </c>
      <c r="GJ18" t="e">
        <f t="shared" si="62"/>
        <v>#REF!</v>
      </c>
      <c r="GK18" t="e">
        <f t="shared" si="62"/>
        <v>#REF!</v>
      </c>
      <c r="GL18" t="e">
        <f t="shared" si="62"/>
        <v>#REF!</v>
      </c>
      <c r="GM18" t="e">
        <f t="shared" si="62"/>
        <v>#REF!</v>
      </c>
      <c r="GN18" t="e">
        <f t="shared" si="62"/>
        <v>#REF!</v>
      </c>
      <c r="GO18" t="e">
        <f t="shared" ref="GO18:IZ18" si="63">IF(GO13=1,GO$5&amp;GO7&amp;GO$11&amp;GO7&amp;GO$5,0)</f>
        <v>#REF!</v>
      </c>
      <c r="GP18" t="e">
        <f t="shared" si="63"/>
        <v>#REF!</v>
      </c>
      <c r="GQ18" t="e">
        <f t="shared" si="63"/>
        <v>#REF!</v>
      </c>
      <c r="GR18" t="e">
        <f t="shared" si="63"/>
        <v>#REF!</v>
      </c>
      <c r="GS18" t="e">
        <f t="shared" si="63"/>
        <v>#REF!</v>
      </c>
      <c r="GT18" t="e">
        <f t="shared" si="63"/>
        <v>#REF!</v>
      </c>
      <c r="GU18" t="e">
        <f t="shared" si="63"/>
        <v>#REF!</v>
      </c>
      <c r="GV18" t="e">
        <f t="shared" si="63"/>
        <v>#REF!</v>
      </c>
      <c r="GW18" t="e">
        <f t="shared" si="63"/>
        <v>#REF!</v>
      </c>
      <c r="GX18" t="e">
        <f t="shared" si="63"/>
        <v>#REF!</v>
      </c>
      <c r="GY18" t="e">
        <f t="shared" si="63"/>
        <v>#REF!</v>
      </c>
      <c r="GZ18" t="e">
        <f t="shared" si="63"/>
        <v>#REF!</v>
      </c>
      <c r="HA18" t="e">
        <f t="shared" si="63"/>
        <v>#REF!</v>
      </c>
      <c r="HB18" t="e">
        <f t="shared" si="63"/>
        <v>#REF!</v>
      </c>
      <c r="HC18" t="e">
        <f t="shared" si="63"/>
        <v>#REF!</v>
      </c>
      <c r="HD18" t="e">
        <f t="shared" si="63"/>
        <v>#REF!</v>
      </c>
      <c r="HE18" t="e">
        <f t="shared" si="63"/>
        <v>#REF!</v>
      </c>
      <c r="HF18" t="e">
        <f t="shared" si="63"/>
        <v>#REF!</v>
      </c>
      <c r="HG18" t="e">
        <f t="shared" si="63"/>
        <v>#REF!</v>
      </c>
      <c r="HH18" t="e">
        <f t="shared" si="63"/>
        <v>#REF!</v>
      </c>
      <c r="HI18" t="e">
        <f t="shared" si="63"/>
        <v>#REF!</v>
      </c>
      <c r="HJ18" s="123" t="e">
        <f t="shared" si="63"/>
        <v>#REF!</v>
      </c>
      <c r="HK18" s="125" t="e">
        <f t="shared" si="63"/>
        <v>#REF!</v>
      </c>
      <c r="HL18" t="e">
        <f t="shared" si="63"/>
        <v>#REF!</v>
      </c>
      <c r="HM18" t="e">
        <f t="shared" si="63"/>
        <v>#REF!</v>
      </c>
      <c r="HN18" t="e">
        <f t="shared" si="63"/>
        <v>#REF!</v>
      </c>
      <c r="HO18" t="e">
        <f t="shared" si="63"/>
        <v>#REF!</v>
      </c>
      <c r="HP18" t="e">
        <f t="shared" si="63"/>
        <v>#REF!</v>
      </c>
      <c r="HQ18" t="e">
        <f t="shared" si="63"/>
        <v>#REF!</v>
      </c>
      <c r="HR18" t="e">
        <f t="shared" si="63"/>
        <v>#REF!</v>
      </c>
      <c r="HS18" t="e">
        <f t="shared" si="63"/>
        <v>#REF!</v>
      </c>
      <c r="HT18" t="e">
        <f t="shared" si="63"/>
        <v>#REF!</v>
      </c>
      <c r="HU18" t="e">
        <f t="shared" si="63"/>
        <v>#REF!</v>
      </c>
      <c r="HV18" t="e">
        <f t="shared" si="63"/>
        <v>#REF!</v>
      </c>
      <c r="HW18" t="e">
        <f t="shared" si="63"/>
        <v>#REF!</v>
      </c>
      <c r="HX18" t="e">
        <f t="shared" si="63"/>
        <v>#REF!</v>
      </c>
      <c r="HY18" t="e">
        <f t="shared" si="63"/>
        <v>#REF!</v>
      </c>
      <c r="HZ18" t="e">
        <f t="shared" si="63"/>
        <v>#REF!</v>
      </c>
      <c r="IA18" t="e">
        <f t="shared" si="63"/>
        <v>#REF!</v>
      </c>
      <c r="IB18" t="e">
        <f t="shared" si="63"/>
        <v>#REF!</v>
      </c>
      <c r="IC18" t="e">
        <f t="shared" si="63"/>
        <v>#REF!</v>
      </c>
      <c r="ID18" t="e">
        <f t="shared" si="63"/>
        <v>#REF!</v>
      </c>
      <c r="IE18" t="e">
        <f t="shared" si="63"/>
        <v>#REF!</v>
      </c>
      <c r="IF18" t="e">
        <f t="shared" si="63"/>
        <v>#REF!</v>
      </c>
      <c r="IG18" t="e">
        <f t="shared" si="63"/>
        <v>#REF!</v>
      </c>
      <c r="IH18" t="e">
        <f t="shared" si="63"/>
        <v>#REF!</v>
      </c>
      <c r="II18" t="e">
        <f t="shared" si="63"/>
        <v>#REF!</v>
      </c>
      <c r="IJ18" t="e">
        <f t="shared" si="63"/>
        <v>#REF!</v>
      </c>
      <c r="IK18" t="e">
        <f t="shared" si="63"/>
        <v>#REF!</v>
      </c>
      <c r="IL18" t="e">
        <f t="shared" si="63"/>
        <v>#REF!</v>
      </c>
      <c r="IM18" t="e">
        <f t="shared" si="63"/>
        <v>#REF!</v>
      </c>
      <c r="IN18" t="e">
        <f t="shared" si="63"/>
        <v>#REF!</v>
      </c>
      <c r="IO18" s="123" t="e">
        <f t="shared" si="63"/>
        <v>#REF!</v>
      </c>
      <c r="IP18" s="125" t="e">
        <f t="shared" si="63"/>
        <v>#REF!</v>
      </c>
      <c r="IQ18" t="e">
        <f t="shared" si="63"/>
        <v>#REF!</v>
      </c>
      <c r="IR18" t="e">
        <f t="shared" si="63"/>
        <v>#REF!</v>
      </c>
      <c r="IS18" t="e">
        <f t="shared" si="63"/>
        <v>#REF!</v>
      </c>
      <c r="IT18" t="e">
        <f t="shared" si="63"/>
        <v>#REF!</v>
      </c>
      <c r="IU18" t="e">
        <f t="shared" si="63"/>
        <v>#REF!</v>
      </c>
      <c r="IV18" t="e">
        <f t="shared" si="63"/>
        <v>#REF!</v>
      </c>
      <c r="IW18" t="e">
        <f t="shared" si="63"/>
        <v>#REF!</v>
      </c>
      <c r="IX18" t="e">
        <f t="shared" si="63"/>
        <v>#REF!</v>
      </c>
      <c r="IY18" t="e">
        <f t="shared" si="63"/>
        <v>#REF!</v>
      </c>
      <c r="IZ18" t="e">
        <f t="shared" si="63"/>
        <v>#REF!</v>
      </c>
      <c r="JA18" t="e">
        <f t="shared" ref="JA18:KU18" si="64">IF(JA13=1,JA$5&amp;JA7&amp;JA$11&amp;JA7&amp;JA$5,0)</f>
        <v>#REF!</v>
      </c>
      <c r="JB18" t="e">
        <f t="shared" si="64"/>
        <v>#REF!</v>
      </c>
      <c r="JC18" t="e">
        <f t="shared" si="64"/>
        <v>#REF!</v>
      </c>
      <c r="JD18" t="e">
        <f t="shared" si="64"/>
        <v>#REF!</v>
      </c>
      <c r="JE18" t="e">
        <f t="shared" si="64"/>
        <v>#REF!</v>
      </c>
      <c r="JF18" t="e">
        <f t="shared" si="64"/>
        <v>#REF!</v>
      </c>
      <c r="JG18" t="e">
        <f t="shared" si="64"/>
        <v>#REF!</v>
      </c>
      <c r="JH18" t="e">
        <f t="shared" si="64"/>
        <v>#REF!</v>
      </c>
      <c r="JI18" t="e">
        <f t="shared" si="64"/>
        <v>#REF!</v>
      </c>
      <c r="JJ18" t="e">
        <f t="shared" si="64"/>
        <v>#REF!</v>
      </c>
      <c r="JK18" t="e">
        <f t="shared" si="64"/>
        <v>#REF!</v>
      </c>
      <c r="JL18" t="e">
        <f t="shared" si="64"/>
        <v>#REF!</v>
      </c>
      <c r="JM18" t="e">
        <f t="shared" si="64"/>
        <v>#REF!</v>
      </c>
      <c r="JN18" t="e">
        <f t="shared" si="64"/>
        <v>#REF!</v>
      </c>
      <c r="JO18" t="e">
        <f t="shared" si="64"/>
        <v>#REF!</v>
      </c>
      <c r="JP18" t="e">
        <f t="shared" si="64"/>
        <v>#REF!</v>
      </c>
      <c r="JQ18" t="e">
        <f t="shared" si="64"/>
        <v>#REF!</v>
      </c>
      <c r="JR18" t="e">
        <f t="shared" si="64"/>
        <v>#REF!</v>
      </c>
      <c r="JS18" s="123" t="e">
        <f t="shared" si="64"/>
        <v>#REF!</v>
      </c>
      <c r="JT18" s="125" t="e">
        <f t="shared" si="64"/>
        <v>#REF!</v>
      </c>
      <c r="JU18" t="e">
        <f t="shared" si="64"/>
        <v>#REF!</v>
      </c>
      <c r="JV18" t="e">
        <f t="shared" si="64"/>
        <v>#REF!</v>
      </c>
      <c r="JW18" t="e">
        <f t="shared" si="64"/>
        <v>#REF!</v>
      </c>
      <c r="JX18" t="e">
        <f t="shared" si="64"/>
        <v>#REF!</v>
      </c>
      <c r="JY18" t="e">
        <f t="shared" si="64"/>
        <v>#REF!</v>
      </c>
      <c r="JZ18" t="e">
        <f t="shared" si="64"/>
        <v>#REF!</v>
      </c>
      <c r="KA18" t="e">
        <f t="shared" si="64"/>
        <v>#REF!</v>
      </c>
      <c r="KB18" t="e">
        <f t="shared" si="64"/>
        <v>#REF!</v>
      </c>
      <c r="KC18" t="e">
        <f t="shared" si="64"/>
        <v>#REF!</v>
      </c>
      <c r="KD18" t="e">
        <f t="shared" si="64"/>
        <v>#REF!</v>
      </c>
      <c r="KE18" t="e">
        <f t="shared" si="64"/>
        <v>#REF!</v>
      </c>
      <c r="KF18" t="e">
        <f t="shared" si="64"/>
        <v>#REF!</v>
      </c>
      <c r="KG18" t="e">
        <f t="shared" si="64"/>
        <v>#REF!</v>
      </c>
      <c r="KH18" t="e">
        <f t="shared" si="64"/>
        <v>#REF!</v>
      </c>
      <c r="KI18" t="e">
        <f t="shared" si="64"/>
        <v>#REF!</v>
      </c>
      <c r="KJ18" t="e">
        <f t="shared" si="64"/>
        <v>#REF!</v>
      </c>
      <c r="KK18" t="e">
        <f t="shared" si="64"/>
        <v>#REF!</v>
      </c>
      <c r="KL18" t="e">
        <f t="shared" si="64"/>
        <v>#REF!</v>
      </c>
      <c r="KM18" t="e">
        <f t="shared" si="64"/>
        <v>#REF!</v>
      </c>
      <c r="KN18" t="e">
        <f t="shared" si="64"/>
        <v>#REF!</v>
      </c>
      <c r="KO18" t="e">
        <f t="shared" si="64"/>
        <v>#REF!</v>
      </c>
      <c r="KP18" t="e">
        <f t="shared" si="64"/>
        <v>#REF!</v>
      </c>
      <c r="KQ18" t="e">
        <f t="shared" si="64"/>
        <v>#REF!</v>
      </c>
      <c r="KR18" t="e">
        <f t="shared" si="64"/>
        <v>#REF!</v>
      </c>
      <c r="KS18" t="e">
        <f t="shared" si="64"/>
        <v>#REF!</v>
      </c>
      <c r="KT18" t="e">
        <f t="shared" si="64"/>
        <v>#REF!</v>
      </c>
      <c r="KU18" t="e">
        <f t="shared" si="64"/>
        <v>#REF!</v>
      </c>
      <c r="KV18" s="247" t="e">
        <f t="shared" ref="KV18:NG18" si="65">IF(KV13=1,KV$5&amp;KV7&amp;KV$11&amp;KV7&amp;KV$5,0)</f>
        <v>#REF!</v>
      </c>
      <c r="KW18" t="e">
        <f t="shared" si="65"/>
        <v>#REF!</v>
      </c>
      <c r="KX18" s="123" t="e">
        <f t="shared" si="65"/>
        <v>#REF!</v>
      </c>
      <c r="KY18" s="125" t="e">
        <f t="shared" si="65"/>
        <v>#REF!</v>
      </c>
      <c r="KZ18" t="e">
        <f t="shared" si="65"/>
        <v>#REF!</v>
      </c>
      <c r="LA18" s="248" t="e">
        <f t="shared" si="65"/>
        <v>#REF!</v>
      </c>
      <c r="LB18" t="e">
        <f t="shared" si="65"/>
        <v>#REF!</v>
      </c>
      <c r="LC18" t="e">
        <f t="shared" si="65"/>
        <v>#REF!</v>
      </c>
      <c r="LD18" t="e">
        <f t="shared" si="65"/>
        <v>#REF!</v>
      </c>
      <c r="LE18" t="e">
        <f t="shared" si="65"/>
        <v>#REF!</v>
      </c>
      <c r="LF18" t="e">
        <f t="shared" si="65"/>
        <v>#REF!</v>
      </c>
      <c r="LG18" t="e">
        <f t="shared" si="65"/>
        <v>#REF!</v>
      </c>
      <c r="LH18" t="e">
        <f t="shared" si="65"/>
        <v>#REF!</v>
      </c>
      <c r="LI18" t="e">
        <f t="shared" si="65"/>
        <v>#REF!</v>
      </c>
      <c r="LJ18" t="e">
        <f t="shared" si="65"/>
        <v>#REF!</v>
      </c>
      <c r="LK18" t="e">
        <f t="shared" si="65"/>
        <v>#REF!</v>
      </c>
      <c r="LL18" t="e">
        <f t="shared" si="65"/>
        <v>#REF!</v>
      </c>
      <c r="LM18" t="e">
        <f t="shared" si="65"/>
        <v>#REF!</v>
      </c>
      <c r="LN18" t="e">
        <f t="shared" si="65"/>
        <v>#REF!</v>
      </c>
      <c r="LO18" t="e">
        <f t="shared" si="65"/>
        <v>#REF!</v>
      </c>
      <c r="LP18" t="e">
        <f t="shared" si="65"/>
        <v>#REF!</v>
      </c>
      <c r="LQ18" t="e">
        <f t="shared" si="65"/>
        <v>#REF!</v>
      </c>
      <c r="LR18" t="e">
        <f t="shared" si="65"/>
        <v>#REF!</v>
      </c>
      <c r="LS18" t="e">
        <f t="shared" si="65"/>
        <v>#REF!</v>
      </c>
      <c r="LT18" t="e">
        <f t="shared" si="65"/>
        <v>#REF!</v>
      </c>
      <c r="LU18" t="e">
        <f t="shared" si="65"/>
        <v>#REF!</v>
      </c>
      <c r="LV18" t="e">
        <f t="shared" si="65"/>
        <v>#REF!</v>
      </c>
      <c r="LW18" t="e">
        <f t="shared" si="65"/>
        <v>#REF!</v>
      </c>
      <c r="LX18" t="e">
        <f t="shared" si="65"/>
        <v>#REF!</v>
      </c>
      <c r="LY18" t="e">
        <f t="shared" si="65"/>
        <v>#REF!</v>
      </c>
      <c r="LZ18" t="e">
        <f t="shared" si="65"/>
        <v>#REF!</v>
      </c>
      <c r="MA18" t="e">
        <f t="shared" si="65"/>
        <v>#REF!</v>
      </c>
      <c r="MB18" t="e">
        <f t="shared" si="65"/>
        <v>#REF!</v>
      </c>
      <c r="MC18" s="123" t="e">
        <f t="shared" si="65"/>
        <v>#REF!</v>
      </c>
      <c r="MD18" s="125" t="e">
        <f t="shared" si="65"/>
        <v>#REF!</v>
      </c>
      <c r="ME18" t="e">
        <f t="shared" si="65"/>
        <v>#REF!</v>
      </c>
      <c r="MF18" t="e">
        <f t="shared" si="65"/>
        <v>#REF!</v>
      </c>
      <c r="MG18" t="e">
        <f t="shared" si="65"/>
        <v>#REF!</v>
      </c>
      <c r="MH18" t="e">
        <f t="shared" si="65"/>
        <v>#REF!</v>
      </c>
      <c r="MI18" t="e">
        <f t="shared" si="65"/>
        <v>#REF!</v>
      </c>
      <c r="MJ18" t="e">
        <f t="shared" si="65"/>
        <v>#REF!</v>
      </c>
      <c r="MK18" t="e">
        <f t="shared" si="65"/>
        <v>#REF!</v>
      </c>
      <c r="ML18" t="e">
        <f t="shared" si="65"/>
        <v>#REF!</v>
      </c>
      <c r="MM18" t="e">
        <f t="shared" si="65"/>
        <v>#REF!</v>
      </c>
      <c r="MN18" t="e">
        <f t="shared" si="65"/>
        <v>#REF!</v>
      </c>
      <c r="MO18" t="e">
        <f t="shared" si="65"/>
        <v>#REF!</v>
      </c>
      <c r="MP18" t="e">
        <f t="shared" si="65"/>
        <v>#REF!</v>
      </c>
      <c r="MQ18" t="e">
        <f t="shared" si="65"/>
        <v>#REF!</v>
      </c>
      <c r="MR18" t="e">
        <f t="shared" si="65"/>
        <v>#REF!</v>
      </c>
      <c r="MS18" t="e">
        <f t="shared" si="65"/>
        <v>#REF!</v>
      </c>
      <c r="MT18" t="e">
        <f t="shared" si="65"/>
        <v>#REF!</v>
      </c>
      <c r="MU18" t="e">
        <f t="shared" si="65"/>
        <v>#REF!</v>
      </c>
      <c r="MV18" t="e">
        <f t="shared" si="65"/>
        <v>#REF!</v>
      </c>
      <c r="MW18" t="e">
        <f t="shared" si="65"/>
        <v>#REF!</v>
      </c>
      <c r="MX18" t="e">
        <f t="shared" si="65"/>
        <v>#REF!</v>
      </c>
      <c r="MY18" t="e">
        <f t="shared" si="65"/>
        <v>#REF!</v>
      </c>
      <c r="MZ18" t="e">
        <f t="shared" si="65"/>
        <v>#REF!</v>
      </c>
      <c r="NA18" t="e">
        <f t="shared" si="65"/>
        <v>#REF!</v>
      </c>
      <c r="NB18" t="e">
        <f t="shared" si="65"/>
        <v>#REF!</v>
      </c>
      <c r="NC18" t="e">
        <f t="shared" si="65"/>
        <v>#REF!</v>
      </c>
      <c r="ND18" t="e">
        <f t="shared" si="65"/>
        <v>#REF!</v>
      </c>
      <c r="NE18" t="e">
        <f t="shared" si="65"/>
        <v>#REF!</v>
      </c>
      <c r="NF18" s="123" t="e">
        <f t="shared" si="65"/>
        <v>#REF!</v>
      </c>
      <c r="NG18" s="125" t="e">
        <f t="shared" si="65"/>
        <v>#REF!</v>
      </c>
      <c r="NH18" t="e">
        <f t="shared" ref="NH18:OK18" si="66">IF(NH13=1,NH$5&amp;NH7&amp;NH$11&amp;NH7&amp;NH$5,0)</f>
        <v>#REF!</v>
      </c>
      <c r="NI18" t="e">
        <f t="shared" si="66"/>
        <v>#REF!</v>
      </c>
      <c r="NJ18" t="e">
        <f t="shared" si="66"/>
        <v>#REF!</v>
      </c>
      <c r="NK18" t="e">
        <f t="shared" si="66"/>
        <v>#REF!</v>
      </c>
      <c r="NL18" t="e">
        <f t="shared" si="66"/>
        <v>#REF!</v>
      </c>
      <c r="NM18" t="e">
        <f t="shared" si="66"/>
        <v>#REF!</v>
      </c>
      <c r="NN18" t="e">
        <f t="shared" si="66"/>
        <v>#REF!</v>
      </c>
      <c r="NO18" t="e">
        <f t="shared" si="66"/>
        <v>#REF!</v>
      </c>
      <c r="NP18" t="e">
        <f t="shared" si="66"/>
        <v>#REF!</v>
      </c>
      <c r="NQ18" t="e">
        <f t="shared" si="66"/>
        <v>#REF!</v>
      </c>
      <c r="NR18" t="e">
        <f t="shared" si="66"/>
        <v>#REF!</v>
      </c>
      <c r="NS18" t="e">
        <f t="shared" si="66"/>
        <v>#REF!</v>
      </c>
      <c r="NT18" t="e">
        <f t="shared" si="66"/>
        <v>#REF!</v>
      </c>
      <c r="NU18" t="e">
        <f t="shared" si="66"/>
        <v>#REF!</v>
      </c>
      <c r="NV18" t="e">
        <f t="shared" si="66"/>
        <v>#REF!</v>
      </c>
      <c r="NW18" t="e">
        <f t="shared" si="66"/>
        <v>#REF!</v>
      </c>
      <c r="NX18" t="e">
        <f t="shared" si="66"/>
        <v>#REF!</v>
      </c>
      <c r="NY18" t="e">
        <f t="shared" si="66"/>
        <v>#REF!</v>
      </c>
      <c r="NZ18" t="e">
        <f t="shared" si="66"/>
        <v>#REF!</v>
      </c>
      <c r="OA18" t="e">
        <f t="shared" si="66"/>
        <v>#REF!</v>
      </c>
      <c r="OB18" t="e">
        <f t="shared" si="66"/>
        <v>#REF!</v>
      </c>
      <c r="OC18" t="e">
        <f t="shared" si="66"/>
        <v>#REF!</v>
      </c>
      <c r="OD18" t="e">
        <f t="shared" si="66"/>
        <v>#REF!</v>
      </c>
      <c r="OE18" t="e">
        <f t="shared" si="66"/>
        <v>#REF!</v>
      </c>
      <c r="OF18" t="e">
        <f t="shared" si="66"/>
        <v>#REF!</v>
      </c>
      <c r="OG18" t="e">
        <f t="shared" si="66"/>
        <v>#REF!</v>
      </c>
      <c r="OH18" t="e">
        <f t="shared" si="66"/>
        <v>#REF!</v>
      </c>
      <c r="OI18" t="e">
        <f t="shared" si="66"/>
        <v>#REF!</v>
      </c>
      <c r="OJ18" t="e">
        <f t="shared" si="66"/>
        <v>#REF!</v>
      </c>
      <c r="OK18" s="123" t="e">
        <f t="shared" si="66"/>
        <v>#REF!</v>
      </c>
    </row>
    <row r="19" spans="2:401" ht="13.5" customHeight="1" x14ac:dyDescent="0.15">
      <c r="B19" s="200" t="s">
        <v>10</v>
      </c>
      <c r="C19" s="301" t="s">
        <v>228</v>
      </c>
      <c r="D19" s="201"/>
      <c r="E19" s="125" t="e">
        <f t="shared" ref="E19:BP19" si="67">IF(E14=1,E$5&amp;E8&amp;E$11&amp;E8&amp;E$5,0)</f>
        <v>#REF!</v>
      </c>
      <c r="F19" t="e">
        <f t="shared" si="67"/>
        <v>#REF!</v>
      </c>
      <c r="G19" t="e">
        <f t="shared" si="67"/>
        <v>#REF!</v>
      </c>
      <c r="H19" t="e">
        <f t="shared" si="67"/>
        <v>#REF!</v>
      </c>
      <c r="I19" t="e">
        <f t="shared" si="67"/>
        <v>#REF!</v>
      </c>
      <c r="J19" t="e">
        <f t="shared" si="67"/>
        <v>#REF!</v>
      </c>
      <c r="K19" t="e">
        <f t="shared" si="67"/>
        <v>#REF!</v>
      </c>
      <c r="L19" t="e">
        <f t="shared" si="67"/>
        <v>#REF!</v>
      </c>
      <c r="M19" t="e">
        <f t="shared" si="67"/>
        <v>#REF!</v>
      </c>
      <c r="N19" t="e">
        <f t="shared" si="67"/>
        <v>#REF!</v>
      </c>
      <c r="O19" t="e">
        <f t="shared" si="67"/>
        <v>#REF!</v>
      </c>
      <c r="P19" t="e">
        <f t="shared" si="67"/>
        <v>#REF!</v>
      </c>
      <c r="Q19" t="e">
        <f t="shared" si="67"/>
        <v>#REF!</v>
      </c>
      <c r="R19" t="e">
        <f t="shared" si="67"/>
        <v>#REF!</v>
      </c>
      <c r="S19" t="e">
        <f t="shared" si="67"/>
        <v>#REF!</v>
      </c>
      <c r="T19" t="e">
        <f t="shared" si="67"/>
        <v>#REF!</v>
      </c>
      <c r="U19" t="e">
        <f t="shared" si="67"/>
        <v>#REF!</v>
      </c>
      <c r="V19" t="e">
        <f t="shared" si="67"/>
        <v>#REF!</v>
      </c>
      <c r="W19" t="e">
        <f t="shared" si="67"/>
        <v>#REF!</v>
      </c>
      <c r="X19" t="e">
        <f t="shared" si="67"/>
        <v>#REF!</v>
      </c>
      <c r="Y19" t="e">
        <f t="shared" si="67"/>
        <v>#REF!</v>
      </c>
      <c r="Z19" t="e">
        <f t="shared" si="67"/>
        <v>#REF!</v>
      </c>
      <c r="AA19" t="e">
        <f t="shared" si="67"/>
        <v>#REF!</v>
      </c>
      <c r="AB19" t="e">
        <f t="shared" si="67"/>
        <v>#REF!</v>
      </c>
      <c r="AC19" t="e">
        <f t="shared" si="67"/>
        <v>#REF!</v>
      </c>
      <c r="AD19" t="e">
        <f t="shared" si="67"/>
        <v>#REF!</v>
      </c>
      <c r="AE19" t="e">
        <f t="shared" si="67"/>
        <v>#REF!</v>
      </c>
      <c r="AF19" t="e">
        <f t="shared" si="67"/>
        <v>#REF!</v>
      </c>
      <c r="AG19" t="e">
        <f t="shared" si="67"/>
        <v>#REF!</v>
      </c>
      <c r="AH19" t="e">
        <f t="shared" si="67"/>
        <v>#REF!</v>
      </c>
      <c r="AI19" s="123" t="e">
        <f t="shared" si="67"/>
        <v>#REF!</v>
      </c>
      <c r="AJ19" s="125" t="e">
        <f t="shared" si="67"/>
        <v>#REF!</v>
      </c>
      <c r="AK19" t="e">
        <f t="shared" si="67"/>
        <v>#REF!</v>
      </c>
      <c r="AL19" t="e">
        <f t="shared" si="67"/>
        <v>#REF!</v>
      </c>
      <c r="AM19" t="e">
        <f t="shared" si="67"/>
        <v>#REF!</v>
      </c>
      <c r="AN19" t="e">
        <f t="shared" si="67"/>
        <v>#REF!</v>
      </c>
      <c r="AO19" t="e">
        <f t="shared" si="67"/>
        <v>#REF!</v>
      </c>
      <c r="AP19" t="e">
        <f t="shared" si="67"/>
        <v>#REF!</v>
      </c>
      <c r="AQ19" t="e">
        <f t="shared" si="67"/>
        <v>#REF!</v>
      </c>
      <c r="AR19" t="e">
        <f t="shared" si="67"/>
        <v>#REF!</v>
      </c>
      <c r="AS19" t="e">
        <f t="shared" si="67"/>
        <v>#REF!</v>
      </c>
      <c r="AT19" t="e">
        <f t="shared" si="67"/>
        <v>#REF!</v>
      </c>
      <c r="AU19" t="e">
        <f t="shared" si="67"/>
        <v>#REF!</v>
      </c>
      <c r="AV19" t="e">
        <f t="shared" si="67"/>
        <v>#REF!</v>
      </c>
      <c r="AW19" t="e">
        <f t="shared" si="67"/>
        <v>#REF!</v>
      </c>
      <c r="AX19" t="e">
        <f t="shared" si="67"/>
        <v>#REF!</v>
      </c>
      <c r="AY19" t="e">
        <f t="shared" si="67"/>
        <v>#REF!</v>
      </c>
      <c r="AZ19" t="e">
        <f t="shared" si="67"/>
        <v>#REF!</v>
      </c>
      <c r="BA19" t="e">
        <f t="shared" si="67"/>
        <v>#REF!</v>
      </c>
      <c r="BB19" t="e">
        <f t="shared" si="67"/>
        <v>#REF!</v>
      </c>
      <c r="BC19" t="e">
        <f t="shared" si="67"/>
        <v>#REF!</v>
      </c>
      <c r="BD19" t="e">
        <f t="shared" si="67"/>
        <v>#REF!</v>
      </c>
      <c r="BE19" t="e">
        <f t="shared" si="67"/>
        <v>#REF!</v>
      </c>
      <c r="BF19" t="e">
        <f t="shared" si="67"/>
        <v>#REF!</v>
      </c>
      <c r="BG19" t="e">
        <f t="shared" si="67"/>
        <v>#REF!</v>
      </c>
      <c r="BH19" t="e">
        <f t="shared" si="67"/>
        <v>#REF!</v>
      </c>
      <c r="BI19" t="e">
        <f t="shared" si="67"/>
        <v>#REF!</v>
      </c>
      <c r="BJ19" t="e">
        <f t="shared" si="67"/>
        <v>#REF!</v>
      </c>
      <c r="BK19" t="e">
        <f t="shared" si="67"/>
        <v>#REF!</v>
      </c>
      <c r="BL19" t="e">
        <f t="shared" si="67"/>
        <v>#REF!</v>
      </c>
      <c r="BM19" s="123" t="e">
        <f t="shared" si="67"/>
        <v>#REF!</v>
      </c>
      <c r="BN19" t="e">
        <f t="shared" si="67"/>
        <v>#REF!</v>
      </c>
      <c r="BO19" t="e">
        <f t="shared" si="67"/>
        <v>#REF!</v>
      </c>
      <c r="BP19" t="e">
        <f t="shared" si="67"/>
        <v>#REF!</v>
      </c>
      <c r="BQ19" t="e">
        <f t="shared" ref="BQ19:EB19" si="68">IF(BQ14=1,BQ$5&amp;BQ8&amp;BQ$11&amp;BQ8&amp;BQ$5,0)</f>
        <v>#REF!</v>
      </c>
      <c r="BR19" t="e">
        <f t="shared" si="68"/>
        <v>#REF!</v>
      </c>
      <c r="BS19" t="e">
        <f t="shared" si="68"/>
        <v>#REF!</v>
      </c>
      <c r="BT19" t="e">
        <f t="shared" si="68"/>
        <v>#REF!</v>
      </c>
      <c r="BU19" t="e">
        <f t="shared" si="68"/>
        <v>#REF!</v>
      </c>
      <c r="BV19" t="e">
        <f t="shared" si="68"/>
        <v>#REF!</v>
      </c>
      <c r="BW19" t="e">
        <f t="shared" si="68"/>
        <v>#REF!</v>
      </c>
      <c r="BX19" t="e">
        <f t="shared" si="68"/>
        <v>#REF!</v>
      </c>
      <c r="BY19" t="e">
        <f t="shared" si="68"/>
        <v>#REF!</v>
      </c>
      <c r="BZ19" t="e">
        <f t="shared" si="68"/>
        <v>#REF!</v>
      </c>
      <c r="CA19" t="e">
        <f t="shared" si="68"/>
        <v>#REF!</v>
      </c>
      <c r="CB19" t="e">
        <f t="shared" si="68"/>
        <v>#REF!</v>
      </c>
      <c r="CC19" t="e">
        <f t="shared" si="68"/>
        <v>#REF!</v>
      </c>
      <c r="CD19" t="e">
        <f t="shared" si="68"/>
        <v>#REF!</v>
      </c>
      <c r="CE19" t="e">
        <f t="shared" si="68"/>
        <v>#REF!</v>
      </c>
      <c r="CF19" t="e">
        <f t="shared" si="68"/>
        <v>#REF!</v>
      </c>
      <c r="CG19" t="e">
        <f t="shared" si="68"/>
        <v>#REF!</v>
      </c>
      <c r="CH19" t="e">
        <f t="shared" si="68"/>
        <v>#REF!</v>
      </c>
      <c r="CI19" t="e">
        <f t="shared" si="68"/>
        <v>#REF!</v>
      </c>
      <c r="CJ19" t="e">
        <f t="shared" si="68"/>
        <v>#REF!</v>
      </c>
      <c r="CK19" t="e">
        <f t="shared" si="68"/>
        <v>#REF!</v>
      </c>
      <c r="CL19" t="e">
        <f t="shared" si="68"/>
        <v>#REF!</v>
      </c>
      <c r="CM19" t="e">
        <f t="shared" si="68"/>
        <v>#REF!</v>
      </c>
      <c r="CN19" t="e">
        <f t="shared" si="68"/>
        <v>#REF!</v>
      </c>
      <c r="CO19" t="e">
        <f t="shared" si="68"/>
        <v>#REF!</v>
      </c>
      <c r="CP19" t="e">
        <f t="shared" si="68"/>
        <v>#REF!</v>
      </c>
      <c r="CQ19" t="e">
        <f t="shared" si="68"/>
        <v>#REF!</v>
      </c>
      <c r="CR19" s="123" t="e">
        <f t="shared" si="68"/>
        <v>#REF!</v>
      </c>
      <c r="CS19" s="125" t="e">
        <f t="shared" si="68"/>
        <v>#REF!</v>
      </c>
      <c r="CT19" t="e">
        <f t="shared" si="68"/>
        <v>#REF!</v>
      </c>
      <c r="CU19" t="e">
        <f t="shared" si="68"/>
        <v>#REF!</v>
      </c>
      <c r="CV19" t="e">
        <f t="shared" si="68"/>
        <v>#REF!</v>
      </c>
      <c r="CW19" t="e">
        <f t="shared" si="68"/>
        <v>#REF!</v>
      </c>
      <c r="CX19" t="e">
        <f t="shared" si="68"/>
        <v>#REF!</v>
      </c>
      <c r="CY19" t="e">
        <f t="shared" si="68"/>
        <v>#REF!</v>
      </c>
      <c r="CZ19" t="e">
        <f t="shared" si="68"/>
        <v>#REF!</v>
      </c>
      <c r="DA19" t="e">
        <f t="shared" si="68"/>
        <v>#REF!</v>
      </c>
      <c r="DB19" t="e">
        <f t="shared" si="68"/>
        <v>#REF!</v>
      </c>
      <c r="DC19" t="e">
        <f t="shared" si="68"/>
        <v>#REF!</v>
      </c>
      <c r="DD19" t="e">
        <f t="shared" si="68"/>
        <v>#REF!</v>
      </c>
      <c r="DE19" t="e">
        <f t="shared" si="68"/>
        <v>#REF!</v>
      </c>
      <c r="DF19" t="e">
        <f t="shared" si="68"/>
        <v>#REF!</v>
      </c>
      <c r="DG19" t="e">
        <f t="shared" si="68"/>
        <v>#REF!</v>
      </c>
      <c r="DH19" t="e">
        <f t="shared" si="68"/>
        <v>#REF!</v>
      </c>
      <c r="DI19" t="e">
        <f t="shared" si="68"/>
        <v>#REF!</v>
      </c>
      <c r="DJ19" t="e">
        <f t="shared" si="68"/>
        <v>#REF!</v>
      </c>
      <c r="DK19" t="e">
        <f t="shared" si="68"/>
        <v>#REF!</v>
      </c>
      <c r="DL19" t="e">
        <f t="shared" si="68"/>
        <v>#REF!</v>
      </c>
      <c r="DM19" t="e">
        <f t="shared" si="68"/>
        <v>#REF!</v>
      </c>
      <c r="DN19" t="e">
        <f t="shared" si="68"/>
        <v>#REF!</v>
      </c>
      <c r="DO19" t="e">
        <f t="shared" si="68"/>
        <v>#REF!</v>
      </c>
      <c r="DP19" t="e">
        <f t="shared" si="68"/>
        <v>#REF!</v>
      </c>
      <c r="DQ19" t="e">
        <f t="shared" si="68"/>
        <v>#REF!</v>
      </c>
      <c r="DR19" t="e">
        <f t="shared" si="68"/>
        <v>#REF!</v>
      </c>
      <c r="DS19" t="e">
        <f t="shared" si="68"/>
        <v>#REF!</v>
      </c>
      <c r="DT19" t="e">
        <f t="shared" si="68"/>
        <v>#REF!</v>
      </c>
      <c r="DU19" t="e">
        <f t="shared" si="68"/>
        <v>#REF!</v>
      </c>
      <c r="DV19" s="123" t="e">
        <f t="shared" si="68"/>
        <v>#REF!</v>
      </c>
      <c r="DW19" s="125" t="e">
        <f t="shared" si="68"/>
        <v>#REF!</v>
      </c>
      <c r="DX19" t="e">
        <f t="shared" si="68"/>
        <v>#REF!</v>
      </c>
      <c r="DY19" t="e">
        <f t="shared" si="68"/>
        <v>#REF!</v>
      </c>
      <c r="DZ19" t="e">
        <f t="shared" si="68"/>
        <v>#REF!</v>
      </c>
      <c r="EA19" t="e">
        <f t="shared" si="68"/>
        <v>#REF!</v>
      </c>
      <c r="EB19" t="e">
        <f t="shared" si="68"/>
        <v>#REF!</v>
      </c>
      <c r="EC19" t="e">
        <f t="shared" ref="EC19:GN19" si="69">IF(EC14=1,EC$5&amp;EC8&amp;EC$11&amp;EC8&amp;EC$5,0)</f>
        <v>#REF!</v>
      </c>
      <c r="ED19" t="e">
        <f t="shared" si="69"/>
        <v>#REF!</v>
      </c>
      <c r="EE19" t="e">
        <f t="shared" si="69"/>
        <v>#REF!</v>
      </c>
      <c r="EF19" t="e">
        <f t="shared" si="69"/>
        <v>#REF!</v>
      </c>
      <c r="EG19" t="e">
        <f t="shared" si="69"/>
        <v>#REF!</v>
      </c>
      <c r="EH19" t="e">
        <f t="shared" si="69"/>
        <v>#REF!</v>
      </c>
      <c r="EI19" t="e">
        <f t="shared" si="69"/>
        <v>#REF!</v>
      </c>
      <c r="EJ19" t="e">
        <f t="shared" si="69"/>
        <v>#REF!</v>
      </c>
      <c r="EK19" t="e">
        <f t="shared" si="69"/>
        <v>#REF!</v>
      </c>
      <c r="EL19" t="e">
        <f t="shared" si="69"/>
        <v>#REF!</v>
      </c>
      <c r="EM19" t="e">
        <f t="shared" si="69"/>
        <v>#REF!</v>
      </c>
      <c r="EN19" t="e">
        <f t="shared" si="69"/>
        <v>#REF!</v>
      </c>
      <c r="EO19" t="e">
        <f t="shared" si="69"/>
        <v>#REF!</v>
      </c>
      <c r="EP19" t="e">
        <f t="shared" si="69"/>
        <v>#REF!</v>
      </c>
      <c r="EQ19" t="e">
        <f t="shared" si="69"/>
        <v>#REF!</v>
      </c>
      <c r="ER19" t="e">
        <f t="shared" si="69"/>
        <v>#REF!</v>
      </c>
      <c r="ES19" t="e">
        <f t="shared" si="69"/>
        <v>#REF!</v>
      </c>
      <c r="ET19" t="e">
        <f t="shared" si="69"/>
        <v>#REF!</v>
      </c>
      <c r="EU19" t="e">
        <f t="shared" si="69"/>
        <v>#REF!</v>
      </c>
      <c r="EV19" t="e">
        <f t="shared" si="69"/>
        <v>#REF!</v>
      </c>
      <c r="EW19" t="e">
        <f t="shared" si="69"/>
        <v>#REF!</v>
      </c>
      <c r="EX19" t="e">
        <f t="shared" si="69"/>
        <v>#REF!</v>
      </c>
      <c r="EY19" t="e">
        <f t="shared" si="69"/>
        <v>#REF!</v>
      </c>
      <c r="EZ19" t="e">
        <f t="shared" si="69"/>
        <v>#REF!</v>
      </c>
      <c r="FA19" s="123" t="e">
        <f t="shared" si="69"/>
        <v>#REF!</v>
      </c>
      <c r="FB19" s="125" t="e">
        <f t="shared" si="69"/>
        <v>#REF!</v>
      </c>
      <c r="FC19" t="e">
        <f t="shared" si="69"/>
        <v>#REF!</v>
      </c>
      <c r="FD19" t="e">
        <f t="shared" si="69"/>
        <v>#REF!</v>
      </c>
      <c r="FE19" t="e">
        <f t="shared" si="69"/>
        <v>#REF!</v>
      </c>
      <c r="FF19" t="e">
        <f t="shared" si="69"/>
        <v>#REF!</v>
      </c>
      <c r="FG19" t="e">
        <f t="shared" si="69"/>
        <v>#REF!</v>
      </c>
      <c r="FH19" t="e">
        <f t="shared" si="69"/>
        <v>#REF!</v>
      </c>
      <c r="FI19" t="e">
        <f t="shared" si="69"/>
        <v>#REF!</v>
      </c>
      <c r="FJ19" t="e">
        <f t="shared" si="69"/>
        <v>#REF!</v>
      </c>
      <c r="FK19" t="e">
        <f t="shared" si="69"/>
        <v>#REF!</v>
      </c>
      <c r="FL19" t="e">
        <f t="shared" si="69"/>
        <v>#REF!</v>
      </c>
      <c r="FM19" t="e">
        <f t="shared" si="69"/>
        <v>#REF!</v>
      </c>
      <c r="FN19" s="247" t="e">
        <f t="shared" si="69"/>
        <v>#REF!</v>
      </c>
      <c r="FO19" t="e">
        <f t="shared" si="69"/>
        <v>#REF!</v>
      </c>
      <c r="FP19" s="248" t="e">
        <f t="shared" si="69"/>
        <v>#REF!</v>
      </c>
      <c r="FQ19" t="e">
        <f t="shared" si="69"/>
        <v>#REF!</v>
      </c>
      <c r="FR19" t="e">
        <f t="shared" si="69"/>
        <v>#REF!</v>
      </c>
      <c r="FS19" t="e">
        <f t="shared" si="69"/>
        <v>#REF!</v>
      </c>
      <c r="FT19" t="e">
        <f t="shared" si="69"/>
        <v>#REF!</v>
      </c>
      <c r="FU19" t="e">
        <f t="shared" si="69"/>
        <v>#REF!</v>
      </c>
      <c r="FV19" t="e">
        <f t="shared" si="69"/>
        <v>#REF!</v>
      </c>
      <c r="FW19" t="e">
        <f t="shared" si="69"/>
        <v>#REF!</v>
      </c>
      <c r="FX19" t="e">
        <f t="shared" si="69"/>
        <v>#REF!</v>
      </c>
      <c r="FY19" t="e">
        <f t="shared" si="69"/>
        <v>#REF!</v>
      </c>
      <c r="FZ19" t="e">
        <f t="shared" si="69"/>
        <v>#REF!</v>
      </c>
      <c r="GA19" t="e">
        <f t="shared" si="69"/>
        <v>#REF!</v>
      </c>
      <c r="GB19" t="e">
        <f t="shared" si="69"/>
        <v>#REF!</v>
      </c>
      <c r="GC19" t="e">
        <f t="shared" si="69"/>
        <v>#REF!</v>
      </c>
      <c r="GD19" t="e">
        <f t="shared" si="69"/>
        <v>#REF!</v>
      </c>
      <c r="GE19" t="e">
        <f t="shared" si="69"/>
        <v>#REF!</v>
      </c>
      <c r="GF19" s="123" t="e">
        <f t="shared" si="69"/>
        <v>#REF!</v>
      </c>
      <c r="GG19" s="125" t="e">
        <f t="shared" si="69"/>
        <v>#REF!</v>
      </c>
      <c r="GH19" t="e">
        <f t="shared" si="69"/>
        <v>#REF!</v>
      </c>
      <c r="GI19" t="e">
        <f t="shared" si="69"/>
        <v>#REF!</v>
      </c>
      <c r="GJ19" t="e">
        <f t="shared" si="69"/>
        <v>#REF!</v>
      </c>
      <c r="GK19" t="e">
        <f t="shared" si="69"/>
        <v>#REF!</v>
      </c>
      <c r="GL19" t="e">
        <f t="shared" si="69"/>
        <v>#REF!</v>
      </c>
      <c r="GM19" t="e">
        <f t="shared" si="69"/>
        <v>#REF!</v>
      </c>
      <c r="GN19" t="e">
        <f t="shared" si="69"/>
        <v>#REF!</v>
      </c>
      <c r="GO19" t="e">
        <f t="shared" ref="GO19:IZ19" si="70">IF(GO14=1,GO$5&amp;GO8&amp;GO$11&amp;GO8&amp;GO$5,0)</f>
        <v>#REF!</v>
      </c>
      <c r="GP19" t="e">
        <f t="shared" si="70"/>
        <v>#REF!</v>
      </c>
      <c r="GQ19" t="e">
        <f t="shared" si="70"/>
        <v>#REF!</v>
      </c>
      <c r="GR19" t="e">
        <f t="shared" si="70"/>
        <v>#REF!</v>
      </c>
      <c r="GS19" t="e">
        <f t="shared" si="70"/>
        <v>#REF!</v>
      </c>
      <c r="GT19" t="e">
        <f t="shared" si="70"/>
        <v>#REF!</v>
      </c>
      <c r="GU19" t="e">
        <f t="shared" si="70"/>
        <v>#REF!</v>
      </c>
      <c r="GV19" t="e">
        <f t="shared" si="70"/>
        <v>#REF!</v>
      </c>
      <c r="GW19" t="e">
        <f t="shared" si="70"/>
        <v>#REF!</v>
      </c>
      <c r="GX19" t="e">
        <f t="shared" si="70"/>
        <v>#REF!</v>
      </c>
      <c r="GY19" t="e">
        <f t="shared" si="70"/>
        <v>#REF!</v>
      </c>
      <c r="GZ19" t="e">
        <f t="shared" si="70"/>
        <v>#REF!</v>
      </c>
      <c r="HA19" t="e">
        <f t="shared" si="70"/>
        <v>#REF!</v>
      </c>
      <c r="HB19" t="e">
        <f t="shared" si="70"/>
        <v>#REF!</v>
      </c>
      <c r="HC19" t="e">
        <f t="shared" si="70"/>
        <v>#REF!</v>
      </c>
      <c r="HD19" t="e">
        <f t="shared" si="70"/>
        <v>#REF!</v>
      </c>
      <c r="HE19" t="e">
        <f t="shared" si="70"/>
        <v>#REF!</v>
      </c>
      <c r="HF19" t="e">
        <f t="shared" si="70"/>
        <v>#REF!</v>
      </c>
      <c r="HG19" t="e">
        <f t="shared" si="70"/>
        <v>#REF!</v>
      </c>
      <c r="HH19" t="e">
        <f t="shared" si="70"/>
        <v>#REF!</v>
      </c>
      <c r="HI19" t="e">
        <f t="shared" si="70"/>
        <v>#REF!</v>
      </c>
      <c r="HJ19" s="123" t="e">
        <f t="shared" si="70"/>
        <v>#REF!</v>
      </c>
      <c r="HK19" s="125" t="e">
        <f t="shared" si="70"/>
        <v>#REF!</v>
      </c>
      <c r="HL19" t="e">
        <f t="shared" si="70"/>
        <v>#REF!</v>
      </c>
      <c r="HM19" t="e">
        <f t="shared" si="70"/>
        <v>#REF!</v>
      </c>
      <c r="HN19" t="e">
        <f t="shared" si="70"/>
        <v>#REF!</v>
      </c>
      <c r="HO19" t="e">
        <f t="shared" si="70"/>
        <v>#REF!</v>
      </c>
      <c r="HP19" t="e">
        <f t="shared" si="70"/>
        <v>#REF!</v>
      </c>
      <c r="HQ19" t="e">
        <f t="shared" si="70"/>
        <v>#REF!</v>
      </c>
      <c r="HR19" t="e">
        <f t="shared" si="70"/>
        <v>#REF!</v>
      </c>
      <c r="HS19" t="e">
        <f t="shared" si="70"/>
        <v>#REF!</v>
      </c>
      <c r="HT19" t="e">
        <f t="shared" si="70"/>
        <v>#REF!</v>
      </c>
      <c r="HU19" t="e">
        <f t="shared" si="70"/>
        <v>#REF!</v>
      </c>
      <c r="HV19" t="e">
        <f t="shared" si="70"/>
        <v>#REF!</v>
      </c>
      <c r="HW19" t="e">
        <f t="shared" si="70"/>
        <v>#REF!</v>
      </c>
      <c r="HX19" t="e">
        <f t="shared" si="70"/>
        <v>#REF!</v>
      </c>
      <c r="HY19" t="e">
        <f t="shared" si="70"/>
        <v>#REF!</v>
      </c>
      <c r="HZ19" t="e">
        <f t="shared" si="70"/>
        <v>#REF!</v>
      </c>
      <c r="IA19" t="e">
        <f t="shared" si="70"/>
        <v>#REF!</v>
      </c>
      <c r="IB19" t="e">
        <f t="shared" si="70"/>
        <v>#REF!</v>
      </c>
      <c r="IC19" t="e">
        <f t="shared" si="70"/>
        <v>#REF!</v>
      </c>
      <c r="ID19" t="e">
        <f t="shared" si="70"/>
        <v>#REF!</v>
      </c>
      <c r="IE19" t="e">
        <f t="shared" si="70"/>
        <v>#REF!</v>
      </c>
      <c r="IF19" t="e">
        <f t="shared" si="70"/>
        <v>#REF!</v>
      </c>
      <c r="IG19" t="e">
        <f t="shared" si="70"/>
        <v>#REF!</v>
      </c>
      <c r="IH19" t="e">
        <f t="shared" si="70"/>
        <v>#REF!</v>
      </c>
      <c r="II19" t="e">
        <f t="shared" si="70"/>
        <v>#REF!</v>
      </c>
      <c r="IJ19" t="e">
        <f t="shared" si="70"/>
        <v>#REF!</v>
      </c>
      <c r="IK19" t="e">
        <f t="shared" si="70"/>
        <v>#REF!</v>
      </c>
      <c r="IL19" t="e">
        <f t="shared" si="70"/>
        <v>#REF!</v>
      </c>
      <c r="IM19" t="e">
        <f t="shared" si="70"/>
        <v>#REF!</v>
      </c>
      <c r="IN19" t="e">
        <f t="shared" si="70"/>
        <v>#REF!</v>
      </c>
      <c r="IO19" s="123" t="e">
        <f t="shared" si="70"/>
        <v>#REF!</v>
      </c>
      <c r="IP19" s="125" t="e">
        <f t="shared" si="70"/>
        <v>#REF!</v>
      </c>
      <c r="IQ19" t="e">
        <f t="shared" si="70"/>
        <v>#REF!</v>
      </c>
      <c r="IR19" t="e">
        <f t="shared" si="70"/>
        <v>#REF!</v>
      </c>
      <c r="IS19" t="e">
        <f t="shared" si="70"/>
        <v>#REF!</v>
      </c>
      <c r="IT19" t="e">
        <f t="shared" si="70"/>
        <v>#REF!</v>
      </c>
      <c r="IU19" t="e">
        <f t="shared" si="70"/>
        <v>#REF!</v>
      </c>
      <c r="IV19" t="e">
        <f t="shared" si="70"/>
        <v>#REF!</v>
      </c>
      <c r="IW19" t="e">
        <f t="shared" si="70"/>
        <v>#REF!</v>
      </c>
      <c r="IX19" t="e">
        <f t="shared" si="70"/>
        <v>#REF!</v>
      </c>
      <c r="IY19" t="e">
        <f t="shared" si="70"/>
        <v>#REF!</v>
      </c>
      <c r="IZ19" t="e">
        <f t="shared" si="70"/>
        <v>#REF!</v>
      </c>
      <c r="JA19" t="e">
        <f t="shared" ref="JA19:KU19" si="71">IF(JA14=1,JA$5&amp;JA8&amp;JA$11&amp;JA8&amp;JA$5,0)</f>
        <v>#REF!</v>
      </c>
      <c r="JB19" t="e">
        <f t="shared" si="71"/>
        <v>#REF!</v>
      </c>
      <c r="JC19" t="e">
        <f t="shared" si="71"/>
        <v>#REF!</v>
      </c>
      <c r="JD19" t="e">
        <f t="shared" si="71"/>
        <v>#REF!</v>
      </c>
      <c r="JE19" t="e">
        <f t="shared" si="71"/>
        <v>#REF!</v>
      </c>
      <c r="JF19" t="e">
        <f t="shared" si="71"/>
        <v>#REF!</v>
      </c>
      <c r="JG19" t="e">
        <f t="shared" si="71"/>
        <v>#REF!</v>
      </c>
      <c r="JH19" t="e">
        <f t="shared" si="71"/>
        <v>#REF!</v>
      </c>
      <c r="JI19" t="e">
        <f t="shared" si="71"/>
        <v>#REF!</v>
      </c>
      <c r="JJ19" t="e">
        <f t="shared" si="71"/>
        <v>#REF!</v>
      </c>
      <c r="JK19" t="e">
        <f t="shared" si="71"/>
        <v>#REF!</v>
      </c>
      <c r="JL19" t="e">
        <f t="shared" si="71"/>
        <v>#REF!</v>
      </c>
      <c r="JM19" t="e">
        <f t="shared" si="71"/>
        <v>#REF!</v>
      </c>
      <c r="JN19" t="e">
        <f t="shared" si="71"/>
        <v>#REF!</v>
      </c>
      <c r="JO19" t="e">
        <f t="shared" si="71"/>
        <v>#REF!</v>
      </c>
      <c r="JP19" t="e">
        <f t="shared" si="71"/>
        <v>#REF!</v>
      </c>
      <c r="JQ19" t="e">
        <f t="shared" si="71"/>
        <v>#REF!</v>
      </c>
      <c r="JR19" t="e">
        <f t="shared" si="71"/>
        <v>#REF!</v>
      </c>
      <c r="JS19" s="123" t="e">
        <f t="shared" si="71"/>
        <v>#REF!</v>
      </c>
      <c r="JT19" s="125" t="e">
        <f t="shared" si="71"/>
        <v>#REF!</v>
      </c>
      <c r="JU19" t="e">
        <f t="shared" si="71"/>
        <v>#REF!</v>
      </c>
      <c r="JV19" t="e">
        <f t="shared" si="71"/>
        <v>#REF!</v>
      </c>
      <c r="JW19" t="e">
        <f t="shared" si="71"/>
        <v>#REF!</v>
      </c>
      <c r="JX19" t="e">
        <f t="shared" si="71"/>
        <v>#REF!</v>
      </c>
      <c r="JY19" t="e">
        <f t="shared" si="71"/>
        <v>#REF!</v>
      </c>
      <c r="JZ19" t="e">
        <f t="shared" si="71"/>
        <v>#REF!</v>
      </c>
      <c r="KA19" t="e">
        <f t="shared" si="71"/>
        <v>#REF!</v>
      </c>
      <c r="KB19" t="e">
        <f t="shared" si="71"/>
        <v>#REF!</v>
      </c>
      <c r="KC19" t="e">
        <f t="shared" si="71"/>
        <v>#REF!</v>
      </c>
      <c r="KD19" t="e">
        <f t="shared" si="71"/>
        <v>#REF!</v>
      </c>
      <c r="KE19" t="e">
        <f t="shared" si="71"/>
        <v>#REF!</v>
      </c>
      <c r="KF19" t="e">
        <f t="shared" si="71"/>
        <v>#REF!</v>
      </c>
      <c r="KG19" t="e">
        <f t="shared" si="71"/>
        <v>#REF!</v>
      </c>
      <c r="KH19" t="e">
        <f t="shared" si="71"/>
        <v>#REF!</v>
      </c>
      <c r="KI19" t="e">
        <f t="shared" si="71"/>
        <v>#REF!</v>
      </c>
      <c r="KJ19" t="e">
        <f t="shared" si="71"/>
        <v>#REF!</v>
      </c>
      <c r="KK19" t="e">
        <f t="shared" si="71"/>
        <v>#REF!</v>
      </c>
      <c r="KL19" t="e">
        <f t="shared" si="71"/>
        <v>#REF!</v>
      </c>
      <c r="KM19" t="e">
        <f t="shared" si="71"/>
        <v>#REF!</v>
      </c>
      <c r="KN19" t="e">
        <f t="shared" si="71"/>
        <v>#REF!</v>
      </c>
      <c r="KO19" t="e">
        <f t="shared" si="71"/>
        <v>#REF!</v>
      </c>
      <c r="KP19" t="e">
        <f t="shared" si="71"/>
        <v>#REF!</v>
      </c>
      <c r="KQ19" t="e">
        <f t="shared" si="71"/>
        <v>#REF!</v>
      </c>
      <c r="KR19" t="e">
        <f t="shared" si="71"/>
        <v>#REF!</v>
      </c>
      <c r="KS19" t="e">
        <f t="shared" si="71"/>
        <v>#REF!</v>
      </c>
      <c r="KT19" t="e">
        <f t="shared" si="71"/>
        <v>#REF!</v>
      </c>
      <c r="KU19" t="e">
        <f t="shared" si="71"/>
        <v>#REF!</v>
      </c>
      <c r="KV19" s="247" t="e">
        <f t="shared" ref="KV19:NG19" si="72">IF(KV14=1,KV$5&amp;KV8&amp;KV$11&amp;KV8&amp;KV$5,0)</f>
        <v>#REF!</v>
      </c>
      <c r="KW19" t="e">
        <f t="shared" si="72"/>
        <v>#REF!</v>
      </c>
      <c r="KX19" s="123" t="e">
        <f t="shared" si="72"/>
        <v>#REF!</v>
      </c>
      <c r="KY19" s="125" t="e">
        <f t="shared" si="72"/>
        <v>#REF!</v>
      </c>
      <c r="KZ19" t="e">
        <f t="shared" si="72"/>
        <v>#REF!</v>
      </c>
      <c r="LA19" s="248" t="e">
        <f t="shared" si="72"/>
        <v>#REF!</v>
      </c>
      <c r="LB19" t="e">
        <f t="shared" si="72"/>
        <v>#REF!</v>
      </c>
      <c r="LC19" t="e">
        <f t="shared" si="72"/>
        <v>#REF!</v>
      </c>
      <c r="LD19" t="e">
        <f t="shared" si="72"/>
        <v>#REF!</v>
      </c>
      <c r="LE19" t="e">
        <f t="shared" si="72"/>
        <v>#REF!</v>
      </c>
      <c r="LF19" t="e">
        <f t="shared" si="72"/>
        <v>#REF!</v>
      </c>
      <c r="LG19" t="e">
        <f t="shared" si="72"/>
        <v>#REF!</v>
      </c>
      <c r="LH19" t="e">
        <f t="shared" si="72"/>
        <v>#REF!</v>
      </c>
      <c r="LI19" t="e">
        <f t="shared" si="72"/>
        <v>#REF!</v>
      </c>
      <c r="LJ19" t="e">
        <f t="shared" si="72"/>
        <v>#REF!</v>
      </c>
      <c r="LK19" t="e">
        <f t="shared" si="72"/>
        <v>#REF!</v>
      </c>
      <c r="LL19" t="e">
        <f t="shared" si="72"/>
        <v>#REF!</v>
      </c>
      <c r="LM19" t="e">
        <f t="shared" si="72"/>
        <v>#REF!</v>
      </c>
      <c r="LN19" t="e">
        <f t="shared" si="72"/>
        <v>#REF!</v>
      </c>
      <c r="LO19" t="e">
        <f t="shared" si="72"/>
        <v>#REF!</v>
      </c>
      <c r="LP19" t="e">
        <f t="shared" si="72"/>
        <v>#REF!</v>
      </c>
      <c r="LQ19" t="e">
        <f t="shared" si="72"/>
        <v>#REF!</v>
      </c>
      <c r="LR19" t="e">
        <f t="shared" si="72"/>
        <v>#REF!</v>
      </c>
      <c r="LS19" t="e">
        <f t="shared" si="72"/>
        <v>#REF!</v>
      </c>
      <c r="LT19" t="e">
        <f t="shared" si="72"/>
        <v>#REF!</v>
      </c>
      <c r="LU19" t="e">
        <f t="shared" si="72"/>
        <v>#REF!</v>
      </c>
      <c r="LV19" t="e">
        <f t="shared" si="72"/>
        <v>#REF!</v>
      </c>
      <c r="LW19" t="e">
        <f t="shared" si="72"/>
        <v>#REF!</v>
      </c>
      <c r="LX19" t="e">
        <f t="shared" si="72"/>
        <v>#REF!</v>
      </c>
      <c r="LY19" t="e">
        <f t="shared" si="72"/>
        <v>#REF!</v>
      </c>
      <c r="LZ19" t="e">
        <f t="shared" si="72"/>
        <v>#REF!</v>
      </c>
      <c r="MA19" t="e">
        <f t="shared" si="72"/>
        <v>#REF!</v>
      </c>
      <c r="MB19" t="e">
        <f t="shared" si="72"/>
        <v>#REF!</v>
      </c>
      <c r="MC19" s="123" t="e">
        <f t="shared" si="72"/>
        <v>#REF!</v>
      </c>
      <c r="MD19" s="125" t="e">
        <f t="shared" si="72"/>
        <v>#REF!</v>
      </c>
      <c r="ME19" t="e">
        <f t="shared" si="72"/>
        <v>#REF!</v>
      </c>
      <c r="MF19" t="e">
        <f t="shared" si="72"/>
        <v>#REF!</v>
      </c>
      <c r="MG19" t="e">
        <f t="shared" si="72"/>
        <v>#REF!</v>
      </c>
      <c r="MH19" t="e">
        <f t="shared" si="72"/>
        <v>#REF!</v>
      </c>
      <c r="MI19" t="e">
        <f t="shared" si="72"/>
        <v>#REF!</v>
      </c>
      <c r="MJ19" t="e">
        <f t="shared" si="72"/>
        <v>#REF!</v>
      </c>
      <c r="MK19" t="e">
        <f t="shared" si="72"/>
        <v>#REF!</v>
      </c>
      <c r="ML19" t="e">
        <f t="shared" si="72"/>
        <v>#REF!</v>
      </c>
      <c r="MM19" t="e">
        <f t="shared" si="72"/>
        <v>#REF!</v>
      </c>
      <c r="MN19" t="e">
        <f t="shared" si="72"/>
        <v>#REF!</v>
      </c>
      <c r="MO19" t="e">
        <f t="shared" si="72"/>
        <v>#REF!</v>
      </c>
      <c r="MP19" t="e">
        <f t="shared" si="72"/>
        <v>#REF!</v>
      </c>
      <c r="MQ19" t="e">
        <f t="shared" si="72"/>
        <v>#REF!</v>
      </c>
      <c r="MR19" t="e">
        <f t="shared" si="72"/>
        <v>#REF!</v>
      </c>
      <c r="MS19" t="e">
        <f t="shared" si="72"/>
        <v>#REF!</v>
      </c>
      <c r="MT19" t="e">
        <f t="shared" si="72"/>
        <v>#REF!</v>
      </c>
      <c r="MU19" t="e">
        <f t="shared" si="72"/>
        <v>#REF!</v>
      </c>
      <c r="MV19" t="e">
        <f t="shared" si="72"/>
        <v>#REF!</v>
      </c>
      <c r="MW19" t="e">
        <f t="shared" si="72"/>
        <v>#REF!</v>
      </c>
      <c r="MX19" t="e">
        <f t="shared" si="72"/>
        <v>#REF!</v>
      </c>
      <c r="MY19" t="e">
        <f t="shared" si="72"/>
        <v>#REF!</v>
      </c>
      <c r="MZ19" t="e">
        <f t="shared" si="72"/>
        <v>#REF!</v>
      </c>
      <c r="NA19" t="e">
        <f t="shared" si="72"/>
        <v>#REF!</v>
      </c>
      <c r="NB19" t="e">
        <f t="shared" si="72"/>
        <v>#REF!</v>
      </c>
      <c r="NC19" t="e">
        <f t="shared" si="72"/>
        <v>#REF!</v>
      </c>
      <c r="ND19" t="e">
        <f t="shared" si="72"/>
        <v>#REF!</v>
      </c>
      <c r="NE19" t="e">
        <f t="shared" si="72"/>
        <v>#REF!</v>
      </c>
      <c r="NF19" s="123" t="e">
        <f t="shared" si="72"/>
        <v>#REF!</v>
      </c>
      <c r="NG19" s="125" t="e">
        <f t="shared" si="72"/>
        <v>#REF!</v>
      </c>
      <c r="NH19" t="e">
        <f t="shared" ref="NH19:OK19" si="73">IF(NH14=1,NH$5&amp;NH8&amp;NH$11&amp;NH8&amp;NH$5,0)</f>
        <v>#REF!</v>
      </c>
      <c r="NI19" t="e">
        <f t="shared" si="73"/>
        <v>#REF!</v>
      </c>
      <c r="NJ19" t="e">
        <f t="shared" si="73"/>
        <v>#REF!</v>
      </c>
      <c r="NK19" t="e">
        <f t="shared" si="73"/>
        <v>#REF!</v>
      </c>
      <c r="NL19" t="e">
        <f t="shared" si="73"/>
        <v>#REF!</v>
      </c>
      <c r="NM19" t="e">
        <f t="shared" si="73"/>
        <v>#REF!</v>
      </c>
      <c r="NN19" t="e">
        <f t="shared" si="73"/>
        <v>#REF!</v>
      </c>
      <c r="NO19" t="e">
        <f t="shared" si="73"/>
        <v>#REF!</v>
      </c>
      <c r="NP19" t="e">
        <f t="shared" si="73"/>
        <v>#REF!</v>
      </c>
      <c r="NQ19" t="e">
        <f t="shared" si="73"/>
        <v>#REF!</v>
      </c>
      <c r="NR19" t="e">
        <f t="shared" si="73"/>
        <v>#REF!</v>
      </c>
      <c r="NS19" t="e">
        <f t="shared" si="73"/>
        <v>#REF!</v>
      </c>
      <c r="NT19" t="e">
        <f t="shared" si="73"/>
        <v>#REF!</v>
      </c>
      <c r="NU19" t="e">
        <f t="shared" si="73"/>
        <v>#REF!</v>
      </c>
      <c r="NV19" t="e">
        <f t="shared" si="73"/>
        <v>#REF!</v>
      </c>
      <c r="NW19" t="e">
        <f t="shared" si="73"/>
        <v>#REF!</v>
      </c>
      <c r="NX19" t="e">
        <f t="shared" si="73"/>
        <v>#REF!</v>
      </c>
      <c r="NY19" t="e">
        <f t="shared" si="73"/>
        <v>#REF!</v>
      </c>
      <c r="NZ19" t="e">
        <f t="shared" si="73"/>
        <v>#REF!</v>
      </c>
      <c r="OA19" t="e">
        <f t="shared" si="73"/>
        <v>#REF!</v>
      </c>
      <c r="OB19" t="e">
        <f t="shared" si="73"/>
        <v>#REF!</v>
      </c>
      <c r="OC19" t="e">
        <f t="shared" si="73"/>
        <v>#REF!</v>
      </c>
      <c r="OD19" t="e">
        <f t="shared" si="73"/>
        <v>#REF!</v>
      </c>
      <c r="OE19" t="e">
        <f t="shared" si="73"/>
        <v>#REF!</v>
      </c>
      <c r="OF19" t="e">
        <f t="shared" si="73"/>
        <v>#REF!</v>
      </c>
      <c r="OG19" t="e">
        <f t="shared" si="73"/>
        <v>#REF!</v>
      </c>
      <c r="OH19" t="e">
        <f t="shared" si="73"/>
        <v>#REF!</v>
      </c>
      <c r="OI19" t="e">
        <f t="shared" si="73"/>
        <v>#REF!</v>
      </c>
      <c r="OJ19" t="e">
        <f t="shared" si="73"/>
        <v>#REF!</v>
      </c>
      <c r="OK19" s="123" t="e">
        <f t="shared" si="73"/>
        <v>#REF!</v>
      </c>
    </row>
    <row r="20" spans="2:401" ht="13.5" customHeight="1" x14ac:dyDescent="0.15">
      <c r="B20" s="200" t="s">
        <v>10</v>
      </c>
      <c r="C20" s="300" t="s">
        <v>107</v>
      </c>
      <c r="D20" s="201"/>
      <c r="E20" s="125" t="e">
        <f t="shared" ref="E20:BP20" si="74">IF(E15=1,E$5&amp;E9&amp;E$11&amp;E9&amp;E$5,0)</f>
        <v>#REF!</v>
      </c>
      <c r="F20" t="e">
        <f t="shared" si="74"/>
        <v>#REF!</v>
      </c>
      <c r="G20" t="e">
        <f t="shared" si="74"/>
        <v>#REF!</v>
      </c>
      <c r="H20" t="e">
        <f t="shared" si="74"/>
        <v>#REF!</v>
      </c>
      <c r="I20" t="e">
        <f t="shared" si="74"/>
        <v>#REF!</v>
      </c>
      <c r="J20" t="e">
        <f t="shared" si="74"/>
        <v>#REF!</v>
      </c>
      <c r="K20" t="e">
        <f t="shared" si="74"/>
        <v>#REF!</v>
      </c>
      <c r="L20" t="e">
        <f t="shared" si="74"/>
        <v>#REF!</v>
      </c>
      <c r="M20" t="e">
        <f t="shared" si="74"/>
        <v>#REF!</v>
      </c>
      <c r="N20" t="e">
        <f t="shared" si="74"/>
        <v>#REF!</v>
      </c>
      <c r="O20" t="e">
        <f t="shared" si="74"/>
        <v>#REF!</v>
      </c>
      <c r="P20" t="e">
        <f t="shared" si="74"/>
        <v>#REF!</v>
      </c>
      <c r="Q20" t="e">
        <f t="shared" si="74"/>
        <v>#REF!</v>
      </c>
      <c r="R20" t="e">
        <f t="shared" si="74"/>
        <v>#REF!</v>
      </c>
      <c r="S20" t="e">
        <f t="shared" si="74"/>
        <v>#REF!</v>
      </c>
      <c r="T20" t="e">
        <f t="shared" si="74"/>
        <v>#REF!</v>
      </c>
      <c r="U20" t="e">
        <f t="shared" si="74"/>
        <v>#REF!</v>
      </c>
      <c r="V20" t="e">
        <f t="shared" si="74"/>
        <v>#REF!</v>
      </c>
      <c r="W20" t="e">
        <f t="shared" si="74"/>
        <v>#REF!</v>
      </c>
      <c r="X20" t="e">
        <f t="shared" si="74"/>
        <v>#REF!</v>
      </c>
      <c r="Y20" t="e">
        <f t="shared" si="74"/>
        <v>#REF!</v>
      </c>
      <c r="Z20" t="e">
        <f t="shared" si="74"/>
        <v>#REF!</v>
      </c>
      <c r="AA20" t="e">
        <f t="shared" si="74"/>
        <v>#REF!</v>
      </c>
      <c r="AB20" t="e">
        <f t="shared" si="74"/>
        <v>#REF!</v>
      </c>
      <c r="AC20" t="e">
        <f t="shared" si="74"/>
        <v>#REF!</v>
      </c>
      <c r="AD20" t="e">
        <f t="shared" si="74"/>
        <v>#REF!</v>
      </c>
      <c r="AE20" t="e">
        <f t="shared" si="74"/>
        <v>#REF!</v>
      </c>
      <c r="AF20" t="e">
        <f t="shared" si="74"/>
        <v>#REF!</v>
      </c>
      <c r="AG20" t="e">
        <f t="shared" si="74"/>
        <v>#REF!</v>
      </c>
      <c r="AH20" t="e">
        <f t="shared" si="74"/>
        <v>#REF!</v>
      </c>
      <c r="AI20" s="123" t="e">
        <f t="shared" si="74"/>
        <v>#REF!</v>
      </c>
      <c r="AJ20" s="125" t="e">
        <f t="shared" si="74"/>
        <v>#REF!</v>
      </c>
      <c r="AK20" t="e">
        <f t="shared" si="74"/>
        <v>#REF!</v>
      </c>
      <c r="AL20" t="e">
        <f t="shared" si="74"/>
        <v>#REF!</v>
      </c>
      <c r="AM20" t="e">
        <f t="shared" si="74"/>
        <v>#REF!</v>
      </c>
      <c r="AN20" t="e">
        <f t="shared" si="74"/>
        <v>#REF!</v>
      </c>
      <c r="AO20" t="e">
        <f t="shared" si="74"/>
        <v>#REF!</v>
      </c>
      <c r="AP20" t="e">
        <f t="shared" si="74"/>
        <v>#REF!</v>
      </c>
      <c r="AQ20" t="e">
        <f t="shared" si="74"/>
        <v>#REF!</v>
      </c>
      <c r="AR20" t="e">
        <f t="shared" si="74"/>
        <v>#REF!</v>
      </c>
      <c r="AS20" t="e">
        <f t="shared" si="74"/>
        <v>#REF!</v>
      </c>
      <c r="AT20" t="e">
        <f t="shared" si="74"/>
        <v>#REF!</v>
      </c>
      <c r="AU20" t="e">
        <f t="shared" si="74"/>
        <v>#REF!</v>
      </c>
      <c r="AV20" t="e">
        <f t="shared" si="74"/>
        <v>#REF!</v>
      </c>
      <c r="AW20" t="e">
        <f t="shared" si="74"/>
        <v>#REF!</v>
      </c>
      <c r="AX20" t="e">
        <f t="shared" si="74"/>
        <v>#REF!</v>
      </c>
      <c r="AY20" t="e">
        <f t="shared" si="74"/>
        <v>#REF!</v>
      </c>
      <c r="AZ20" t="e">
        <f t="shared" si="74"/>
        <v>#REF!</v>
      </c>
      <c r="BA20" t="e">
        <f t="shared" si="74"/>
        <v>#REF!</v>
      </c>
      <c r="BB20" t="e">
        <f t="shared" si="74"/>
        <v>#REF!</v>
      </c>
      <c r="BC20" t="e">
        <f t="shared" si="74"/>
        <v>#REF!</v>
      </c>
      <c r="BD20" t="e">
        <f t="shared" si="74"/>
        <v>#REF!</v>
      </c>
      <c r="BE20" t="e">
        <f t="shared" si="74"/>
        <v>#REF!</v>
      </c>
      <c r="BF20" t="e">
        <f t="shared" si="74"/>
        <v>#REF!</v>
      </c>
      <c r="BG20" t="e">
        <f t="shared" si="74"/>
        <v>#REF!</v>
      </c>
      <c r="BH20" t="e">
        <f t="shared" si="74"/>
        <v>#REF!</v>
      </c>
      <c r="BI20" t="e">
        <f t="shared" si="74"/>
        <v>#REF!</v>
      </c>
      <c r="BJ20" t="e">
        <f t="shared" si="74"/>
        <v>#REF!</v>
      </c>
      <c r="BK20" t="e">
        <f t="shared" si="74"/>
        <v>#REF!</v>
      </c>
      <c r="BL20" t="e">
        <f t="shared" si="74"/>
        <v>#REF!</v>
      </c>
      <c r="BM20" s="123" t="e">
        <f t="shared" si="74"/>
        <v>#REF!</v>
      </c>
      <c r="BN20" t="e">
        <f t="shared" si="74"/>
        <v>#REF!</v>
      </c>
      <c r="BO20" t="e">
        <f t="shared" si="74"/>
        <v>#REF!</v>
      </c>
      <c r="BP20" t="e">
        <f t="shared" si="74"/>
        <v>#REF!</v>
      </c>
      <c r="BQ20" t="e">
        <f t="shared" ref="BQ20:EB20" si="75">IF(BQ15=1,BQ$5&amp;BQ9&amp;BQ$11&amp;BQ9&amp;BQ$5,0)</f>
        <v>#REF!</v>
      </c>
      <c r="BR20" t="e">
        <f t="shared" si="75"/>
        <v>#REF!</v>
      </c>
      <c r="BS20" t="e">
        <f t="shared" si="75"/>
        <v>#REF!</v>
      </c>
      <c r="BT20" t="e">
        <f t="shared" si="75"/>
        <v>#REF!</v>
      </c>
      <c r="BU20" t="e">
        <f t="shared" si="75"/>
        <v>#REF!</v>
      </c>
      <c r="BV20" t="e">
        <f t="shared" si="75"/>
        <v>#REF!</v>
      </c>
      <c r="BW20" t="e">
        <f t="shared" si="75"/>
        <v>#REF!</v>
      </c>
      <c r="BX20" t="e">
        <f t="shared" si="75"/>
        <v>#REF!</v>
      </c>
      <c r="BY20" t="e">
        <f t="shared" si="75"/>
        <v>#REF!</v>
      </c>
      <c r="BZ20" t="e">
        <f t="shared" si="75"/>
        <v>#REF!</v>
      </c>
      <c r="CA20" t="e">
        <f t="shared" si="75"/>
        <v>#REF!</v>
      </c>
      <c r="CB20" t="e">
        <f t="shared" si="75"/>
        <v>#REF!</v>
      </c>
      <c r="CC20" t="e">
        <f t="shared" si="75"/>
        <v>#REF!</v>
      </c>
      <c r="CD20" t="e">
        <f t="shared" si="75"/>
        <v>#REF!</v>
      </c>
      <c r="CE20" t="e">
        <f t="shared" si="75"/>
        <v>#REF!</v>
      </c>
      <c r="CF20" t="e">
        <f t="shared" si="75"/>
        <v>#REF!</v>
      </c>
      <c r="CG20" t="e">
        <f t="shared" si="75"/>
        <v>#REF!</v>
      </c>
      <c r="CH20" t="e">
        <f t="shared" si="75"/>
        <v>#REF!</v>
      </c>
      <c r="CI20" t="e">
        <f t="shared" si="75"/>
        <v>#REF!</v>
      </c>
      <c r="CJ20" t="e">
        <f t="shared" si="75"/>
        <v>#REF!</v>
      </c>
      <c r="CK20" t="e">
        <f t="shared" si="75"/>
        <v>#REF!</v>
      </c>
      <c r="CL20" t="e">
        <f t="shared" si="75"/>
        <v>#REF!</v>
      </c>
      <c r="CM20" t="e">
        <f t="shared" si="75"/>
        <v>#REF!</v>
      </c>
      <c r="CN20" t="e">
        <f t="shared" si="75"/>
        <v>#REF!</v>
      </c>
      <c r="CO20" t="e">
        <f t="shared" si="75"/>
        <v>#REF!</v>
      </c>
      <c r="CP20" t="e">
        <f t="shared" si="75"/>
        <v>#REF!</v>
      </c>
      <c r="CQ20" t="e">
        <f t="shared" si="75"/>
        <v>#REF!</v>
      </c>
      <c r="CR20" s="123" t="e">
        <f t="shared" si="75"/>
        <v>#REF!</v>
      </c>
      <c r="CS20" s="125" t="e">
        <f t="shared" si="75"/>
        <v>#REF!</v>
      </c>
      <c r="CT20" t="e">
        <f t="shared" si="75"/>
        <v>#REF!</v>
      </c>
      <c r="CU20" t="e">
        <f t="shared" si="75"/>
        <v>#REF!</v>
      </c>
      <c r="CV20" t="e">
        <f t="shared" si="75"/>
        <v>#REF!</v>
      </c>
      <c r="CW20" t="e">
        <f t="shared" si="75"/>
        <v>#REF!</v>
      </c>
      <c r="CX20" t="e">
        <f t="shared" si="75"/>
        <v>#REF!</v>
      </c>
      <c r="CY20" t="e">
        <f t="shared" si="75"/>
        <v>#REF!</v>
      </c>
      <c r="CZ20" t="e">
        <f t="shared" si="75"/>
        <v>#REF!</v>
      </c>
      <c r="DA20" t="e">
        <f t="shared" si="75"/>
        <v>#REF!</v>
      </c>
      <c r="DB20" t="e">
        <f t="shared" si="75"/>
        <v>#REF!</v>
      </c>
      <c r="DC20" t="e">
        <f t="shared" si="75"/>
        <v>#REF!</v>
      </c>
      <c r="DD20" t="e">
        <f t="shared" si="75"/>
        <v>#REF!</v>
      </c>
      <c r="DE20" t="e">
        <f t="shared" si="75"/>
        <v>#REF!</v>
      </c>
      <c r="DF20" t="e">
        <f t="shared" si="75"/>
        <v>#REF!</v>
      </c>
      <c r="DG20" t="e">
        <f t="shared" si="75"/>
        <v>#REF!</v>
      </c>
      <c r="DH20" t="e">
        <f t="shared" si="75"/>
        <v>#REF!</v>
      </c>
      <c r="DI20" t="e">
        <f t="shared" si="75"/>
        <v>#REF!</v>
      </c>
      <c r="DJ20" t="e">
        <f t="shared" si="75"/>
        <v>#REF!</v>
      </c>
      <c r="DK20" t="e">
        <f t="shared" si="75"/>
        <v>#REF!</v>
      </c>
      <c r="DL20" t="e">
        <f t="shared" si="75"/>
        <v>#REF!</v>
      </c>
      <c r="DM20" t="e">
        <f t="shared" si="75"/>
        <v>#REF!</v>
      </c>
      <c r="DN20" t="e">
        <f t="shared" si="75"/>
        <v>#REF!</v>
      </c>
      <c r="DO20" t="e">
        <f t="shared" si="75"/>
        <v>#REF!</v>
      </c>
      <c r="DP20" t="e">
        <f t="shared" si="75"/>
        <v>#REF!</v>
      </c>
      <c r="DQ20" t="e">
        <f t="shared" si="75"/>
        <v>#REF!</v>
      </c>
      <c r="DR20" t="e">
        <f t="shared" si="75"/>
        <v>#REF!</v>
      </c>
      <c r="DS20" t="e">
        <f t="shared" si="75"/>
        <v>#REF!</v>
      </c>
      <c r="DT20" t="e">
        <f t="shared" si="75"/>
        <v>#REF!</v>
      </c>
      <c r="DU20" t="e">
        <f t="shared" si="75"/>
        <v>#REF!</v>
      </c>
      <c r="DV20" s="123" t="e">
        <f t="shared" si="75"/>
        <v>#REF!</v>
      </c>
      <c r="DW20" s="125" t="e">
        <f t="shared" si="75"/>
        <v>#REF!</v>
      </c>
      <c r="DX20" t="e">
        <f t="shared" si="75"/>
        <v>#REF!</v>
      </c>
      <c r="DY20" t="e">
        <f t="shared" si="75"/>
        <v>#REF!</v>
      </c>
      <c r="DZ20" t="e">
        <f t="shared" si="75"/>
        <v>#REF!</v>
      </c>
      <c r="EA20" t="e">
        <f t="shared" si="75"/>
        <v>#REF!</v>
      </c>
      <c r="EB20" t="e">
        <f t="shared" si="75"/>
        <v>#REF!</v>
      </c>
      <c r="EC20" t="e">
        <f t="shared" ref="EC20:GN20" si="76">IF(EC15=1,EC$5&amp;EC9&amp;EC$11&amp;EC9&amp;EC$5,0)</f>
        <v>#REF!</v>
      </c>
      <c r="ED20" t="e">
        <f t="shared" si="76"/>
        <v>#REF!</v>
      </c>
      <c r="EE20" t="e">
        <f t="shared" si="76"/>
        <v>#REF!</v>
      </c>
      <c r="EF20" t="e">
        <f t="shared" si="76"/>
        <v>#REF!</v>
      </c>
      <c r="EG20" t="e">
        <f t="shared" si="76"/>
        <v>#REF!</v>
      </c>
      <c r="EH20" t="e">
        <f t="shared" si="76"/>
        <v>#REF!</v>
      </c>
      <c r="EI20" t="e">
        <f t="shared" si="76"/>
        <v>#REF!</v>
      </c>
      <c r="EJ20" t="e">
        <f t="shared" si="76"/>
        <v>#REF!</v>
      </c>
      <c r="EK20" t="e">
        <f t="shared" si="76"/>
        <v>#REF!</v>
      </c>
      <c r="EL20" t="e">
        <f t="shared" si="76"/>
        <v>#REF!</v>
      </c>
      <c r="EM20" t="e">
        <f t="shared" si="76"/>
        <v>#REF!</v>
      </c>
      <c r="EN20" t="e">
        <f t="shared" si="76"/>
        <v>#REF!</v>
      </c>
      <c r="EO20" t="e">
        <f t="shared" si="76"/>
        <v>#REF!</v>
      </c>
      <c r="EP20" t="e">
        <f t="shared" si="76"/>
        <v>#REF!</v>
      </c>
      <c r="EQ20" t="e">
        <f t="shared" si="76"/>
        <v>#REF!</v>
      </c>
      <c r="ER20" t="e">
        <f t="shared" si="76"/>
        <v>#REF!</v>
      </c>
      <c r="ES20" t="e">
        <f t="shared" si="76"/>
        <v>#REF!</v>
      </c>
      <c r="ET20" t="e">
        <f t="shared" si="76"/>
        <v>#REF!</v>
      </c>
      <c r="EU20" t="e">
        <f t="shared" si="76"/>
        <v>#REF!</v>
      </c>
      <c r="EV20" t="e">
        <f t="shared" si="76"/>
        <v>#REF!</v>
      </c>
      <c r="EW20" t="e">
        <f t="shared" si="76"/>
        <v>#REF!</v>
      </c>
      <c r="EX20" t="e">
        <f t="shared" si="76"/>
        <v>#REF!</v>
      </c>
      <c r="EY20" t="e">
        <f t="shared" si="76"/>
        <v>#REF!</v>
      </c>
      <c r="EZ20" t="e">
        <f t="shared" si="76"/>
        <v>#REF!</v>
      </c>
      <c r="FA20" s="123" t="e">
        <f t="shared" si="76"/>
        <v>#REF!</v>
      </c>
      <c r="FB20" s="125" t="e">
        <f t="shared" si="76"/>
        <v>#REF!</v>
      </c>
      <c r="FC20" t="e">
        <f t="shared" si="76"/>
        <v>#REF!</v>
      </c>
      <c r="FD20" t="e">
        <f t="shared" si="76"/>
        <v>#REF!</v>
      </c>
      <c r="FE20" t="e">
        <f t="shared" si="76"/>
        <v>#REF!</v>
      </c>
      <c r="FF20" t="e">
        <f t="shared" si="76"/>
        <v>#REF!</v>
      </c>
      <c r="FG20" t="e">
        <f t="shared" si="76"/>
        <v>#REF!</v>
      </c>
      <c r="FH20" t="e">
        <f t="shared" si="76"/>
        <v>#REF!</v>
      </c>
      <c r="FI20" t="e">
        <f t="shared" si="76"/>
        <v>#REF!</v>
      </c>
      <c r="FJ20" t="e">
        <f t="shared" si="76"/>
        <v>#REF!</v>
      </c>
      <c r="FK20" t="e">
        <f t="shared" si="76"/>
        <v>#REF!</v>
      </c>
      <c r="FL20" t="e">
        <f t="shared" si="76"/>
        <v>#REF!</v>
      </c>
      <c r="FM20" t="e">
        <f t="shared" si="76"/>
        <v>#REF!</v>
      </c>
      <c r="FN20" s="247" t="e">
        <f t="shared" si="76"/>
        <v>#REF!</v>
      </c>
      <c r="FO20" t="e">
        <f t="shared" si="76"/>
        <v>#REF!</v>
      </c>
      <c r="FP20" s="248" t="e">
        <f t="shared" si="76"/>
        <v>#REF!</v>
      </c>
      <c r="FQ20" t="e">
        <f t="shared" si="76"/>
        <v>#REF!</v>
      </c>
      <c r="FR20" t="e">
        <f t="shared" si="76"/>
        <v>#REF!</v>
      </c>
      <c r="FS20" t="e">
        <f t="shared" si="76"/>
        <v>#REF!</v>
      </c>
      <c r="FT20" t="e">
        <f t="shared" si="76"/>
        <v>#REF!</v>
      </c>
      <c r="FU20" t="e">
        <f t="shared" si="76"/>
        <v>#REF!</v>
      </c>
      <c r="FV20" t="e">
        <f t="shared" si="76"/>
        <v>#REF!</v>
      </c>
      <c r="FW20" t="e">
        <f t="shared" si="76"/>
        <v>#REF!</v>
      </c>
      <c r="FX20" t="e">
        <f t="shared" si="76"/>
        <v>#REF!</v>
      </c>
      <c r="FY20" t="e">
        <f t="shared" si="76"/>
        <v>#REF!</v>
      </c>
      <c r="FZ20" t="e">
        <f t="shared" si="76"/>
        <v>#REF!</v>
      </c>
      <c r="GA20" t="e">
        <f t="shared" si="76"/>
        <v>#REF!</v>
      </c>
      <c r="GB20" t="e">
        <f t="shared" si="76"/>
        <v>#REF!</v>
      </c>
      <c r="GC20" t="e">
        <f t="shared" si="76"/>
        <v>#REF!</v>
      </c>
      <c r="GD20" t="e">
        <f t="shared" si="76"/>
        <v>#REF!</v>
      </c>
      <c r="GE20" t="e">
        <f t="shared" si="76"/>
        <v>#REF!</v>
      </c>
      <c r="GF20" s="123" t="e">
        <f t="shared" si="76"/>
        <v>#REF!</v>
      </c>
      <c r="GG20" s="125" t="e">
        <f t="shared" si="76"/>
        <v>#REF!</v>
      </c>
      <c r="GH20" t="e">
        <f t="shared" si="76"/>
        <v>#REF!</v>
      </c>
      <c r="GI20" t="e">
        <f t="shared" si="76"/>
        <v>#REF!</v>
      </c>
      <c r="GJ20" t="e">
        <f t="shared" si="76"/>
        <v>#REF!</v>
      </c>
      <c r="GK20" t="e">
        <f t="shared" si="76"/>
        <v>#REF!</v>
      </c>
      <c r="GL20" t="e">
        <f t="shared" si="76"/>
        <v>#REF!</v>
      </c>
      <c r="GM20" t="e">
        <f t="shared" si="76"/>
        <v>#REF!</v>
      </c>
      <c r="GN20" t="e">
        <f t="shared" si="76"/>
        <v>#REF!</v>
      </c>
      <c r="GO20" t="e">
        <f t="shared" ref="GO20:IZ20" si="77">IF(GO15=1,GO$5&amp;GO9&amp;GO$11&amp;GO9&amp;GO$5,0)</f>
        <v>#REF!</v>
      </c>
      <c r="GP20" t="e">
        <f t="shared" si="77"/>
        <v>#REF!</v>
      </c>
      <c r="GQ20" t="e">
        <f t="shared" si="77"/>
        <v>#REF!</v>
      </c>
      <c r="GR20" t="e">
        <f t="shared" si="77"/>
        <v>#REF!</v>
      </c>
      <c r="GS20" t="e">
        <f t="shared" si="77"/>
        <v>#REF!</v>
      </c>
      <c r="GT20" t="e">
        <f t="shared" si="77"/>
        <v>#REF!</v>
      </c>
      <c r="GU20" t="e">
        <f t="shared" si="77"/>
        <v>#REF!</v>
      </c>
      <c r="GV20" t="e">
        <f t="shared" si="77"/>
        <v>#REF!</v>
      </c>
      <c r="GW20" t="e">
        <f t="shared" si="77"/>
        <v>#REF!</v>
      </c>
      <c r="GX20" t="e">
        <f t="shared" si="77"/>
        <v>#REF!</v>
      </c>
      <c r="GY20" t="e">
        <f t="shared" si="77"/>
        <v>#REF!</v>
      </c>
      <c r="GZ20" t="e">
        <f t="shared" si="77"/>
        <v>#REF!</v>
      </c>
      <c r="HA20" t="e">
        <f t="shared" si="77"/>
        <v>#REF!</v>
      </c>
      <c r="HB20" t="e">
        <f t="shared" si="77"/>
        <v>#REF!</v>
      </c>
      <c r="HC20" t="e">
        <f t="shared" si="77"/>
        <v>#REF!</v>
      </c>
      <c r="HD20" t="e">
        <f t="shared" si="77"/>
        <v>#REF!</v>
      </c>
      <c r="HE20" t="e">
        <f t="shared" si="77"/>
        <v>#REF!</v>
      </c>
      <c r="HF20" t="e">
        <f t="shared" si="77"/>
        <v>#REF!</v>
      </c>
      <c r="HG20" t="e">
        <f t="shared" si="77"/>
        <v>#REF!</v>
      </c>
      <c r="HH20" t="e">
        <f t="shared" si="77"/>
        <v>#REF!</v>
      </c>
      <c r="HI20" t="e">
        <f t="shared" si="77"/>
        <v>#REF!</v>
      </c>
      <c r="HJ20" s="123" t="e">
        <f t="shared" si="77"/>
        <v>#REF!</v>
      </c>
      <c r="HK20" s="125" t="e">
        <f t="shared" si="77"/>
        <v>#REF!</v>
      </c>
      <c r="HL20" t="e">
        <f t="shared" si="77"/>
        <v>#REF!</v>
      </c>
      <c r="HM20" t="e">
        <f t="shared" si="77"/>
        <v>#REF!</v>
      </c>
      <c r="HN20" t="e">
        <f t="shared" si="77"/>
        <v>#REF!</v>
      </c>
      <c r="HO20" t="e">
        <f t="shared" si="77"/>
        <v>#REF!</v>
      </c>
      <c r="HP20" t="e">
        <f t="shared" si="77"/>
        <v>#REF!</v>
      </c>
      <c r="HQ20" t="e">
        <f t="shared" si="77"/>
        <v>#REF!</v>
      </c>
      <c r="HR20" t="e">
        <f t="shared" si="77"/>
        <v>#REF!</v>
      </c>
      <c r="HS20" t="e">
        <f t="shared" si="77"/>
        <v>#REF!</v>
      </c>
      <c r="HT20" t="e">
        <f t="shared" si="77"/>
        <v>#REF!</v>
      </c>
      <c r="HU20" t="e">
        <f t="shared" si="77"/>
        <v>#REF!</v>
      </c>
      <c r="HV20" t="e">
        <f t="shared" si="77"/>
        <v>#REF!</v>
      </c>
      <c r="HW20" t="e">
        <f t="shared" si="77"/>
        <v>#REF!</v>
      </c>
      <c r="HX20" t="e">
        <f t="shared" si="77"/>
        <v>#REF!</v>
      </c>
      <c r="HY20" t="e">
        <f t="shared" si="77"/>
        <v>#REF!</v>
      </c>
      <c r="HZ20" t="e">
        <f t="shared" si="77"/>
        <v>#REF!</v>
      </c>
      <c r="IA20" t="e">
        <f t="shared" si="77"/>
        <v>#REF!</v>
      </c>
      <c r="IB20" t="e">
        <f t="shared" si="77"/>
        <v>#REF!</v>
      </c>
      <c r="IC20" t="e">
        <f t="shared" si="77"/>
        <v>#REF!</v>
      </c>
      <c r="ID20" t="e">
        <f t="shared" si="77"/>
        <v>#REF!</v>
      </c>
      <c r="IE20" t="e">
        <f t="shared" si="77"/>
        <v>#REF!</v>
      </c>
      <c r="IF20" t="e">
        <f t="shared" si="77"/>
        <v>#REF!</v>
      </c>
      <c r="IG20" t="e">
        <f t="shared" si="77"/>
        <v>#REF!</v>
      </c>
      <c r="IH20" t="e">
        <f t="shared" si="77"/>
        <v>#REF!</v>
      </c>
      <c r="II20" t="e">
        <f t="shared" si="77"/>
        <v>#REF!</v>
      </c>
      <c r="IJ20" t="e">
        <f t="shared" si="77"/>
        <v>#REF!</v>
      </c>
      <c r="IK20" t="e">
        <f t="shared" si="77"/>
        <v>#REF!</v>
      </c>
      <c r="IL20" t="e">
        <f t="shared" si="77"/>
        <v>#REF!</v>
      </c>
      <c r="IM20" t="e">
        <f t="shared" si="77"/>
        <v>#REF!</v>
      </c>
      <c r="IN20" t="e">
        <f t="shared" si="77"/>
        <v>#REF!</v>
      </c>
      <c r="IO20" s="123" t="e">
        <f t="shared" si="77"/>
        <v>#REF!</v>
      </c>
      <c r="IP20" s="125" t="e">
        <f t="shared" si="77"/>
        <v>#REF!</v>
      </c>
      <c r="IQ20" t="e">
        <f t="shared" si="77"/>
        <v>#REF!</v>
      </c>
      <c r="IR20" t="e">
        <f t="shared" si="77"/>
        <v>#REF!</v>
      </c>
      <c r="IS20" t="e">
        <f t="shared" si="77"/>
        <v>#REF!</v>
      </c>
      <c r="IT20" t="e">
        <f t="shared" si="77"/>
        <v>#REF!</v>
      </c>
      <c r="IU20" t="e">
        <f t="shared" si="77"/>
        <v>#REF!</v>
      </c>
      <c r="IV20" t="e">
        <f t="shared" si="77"/>
        <v>#REF!</v>
      </c>
      <c r="IW20" t="e">
        <f t="shared" si="77"/>
        <v>#REF!</v>
      </c>
      <c r="IX20" t="e">
        <f t="shared" si="77"/>
        <v>#REF!</v>
      </c>
      <c r="IY20" t="e">
        <f t="shared" si="77"/>
        <v>#REF!</v>
      </c>
      <c r="IZ20" t="e">
        <f t="shared" si="77"/>
        <v>#REF!</v>
      </c>
      <c r="JA20" t="e">
        <f t="shared" ref="JA20:LL20" si="78">IF(JA15=1,JA$5&amp;JA9&amp;JA$11&amp;JA9&amp;JA$5,0)</f>
        <v>#REF!</v>
      </c>
      <c r="JB20" t="e">
        <f t="shared" si="78"/>
        <v>#REF!</v>
      </c>
      <c r="JC20" t="e">
        <f t="shared" si="78"/>
        <v>#REF!</v>
      </c>
      <c r="JD20" t="e">
        <f t="shared" si="78"/>
        <v>#REF!</v>
      </c>
      <c r="JE20" t="e">
        <f t="shared" si="78"/>
        <v>#REF!</v>
      </c>
      <c r="JF20" t="e">
        <f t="shared" si="78"/>
        <v>#REF!</v>
      </c>
      <c r="JG20" t="e">
        <f t="shared" si="78"/>
        <v>#REF!</v>
      </c>
      <c r="JH20" t="e">
        <f t="shared" si="78"/>
        <v>#REF!</v>
      </c>
      <c r="JI20" t="e">
        <f t="shared" si="78"/>
        <v>#REF!</v>
      </c>
      <c r="JJ20" t="e">
        <f t="shared" si="78"/>
        <v>#REF!</v>
      </c>
      <c r="JK20" t="e">
        <f t="shared" si="78"/>
        <v>#REF!</v>
      </c>
      <c r="JL20" t="e">
        <f t="shared" si="78"/>
        <v>#REF!</v>
      </c>
      <c r="JM20" t="e">
        <f t="shared" si="78"/>
        <v>#REF!</v>
      </c>
      <c r="JN20" t="e">
        <f t="shared" si="78"/>
        <v>#REF!</v>
      </c>
      <c r="JO20" t="e">
        <f t="shared" si="78"/>
        <v>#REF!</v>
      </c>
      <c r="JP20" t="e">
        <f t="shared" si="78"/>
        <v>#REF!</v>
      </c>
      <c r="JQ20" t="e">
        <f t="shared" si="78"/>
        <v>#REF!</v>
      </c>
      <c r="JR20" t="e">
        <f t="shared" si="78"/>
        <v>#REF!</v>
      </c>
      <c r="JS20" s="123" t="e">
        <f t="shared" si="78"/>
        <v>#REF!</v>
      </c>
      <c r="JT20" s="125" t="e">
        <f t="shared" si="78"/>
        <v>#REF!</v>
      </c>
      <c r="JU20" t="e">
        <f t="shared" si="78"/>
        <v>#REF!</v>
      </c>
      <c r="JV20" t="e">
        <f t="shared" si="78"/>
        <v>#REF!</v>
      </c>
      <c r="JW20" t="e">
        <f t="shared" si="78"/>
        <v>#REF!</v>
      </c>
      <c r="JX20" t="e">
        <f t="shared" si="78"/>
        <v>#REF!</v>
      </c>
      <c r="JY20" t="e">
        <f t="shared" si="78"/>
        <v>#REF!</v>
      </c>
      <c r="JZ20" t="e">
        <f t="shared" si="78"/>
        <v>#REF!</v>
      </c>
      <c r="KA20" t="e">
        <f t="shared" si="78"/>
        <v>#REF!</v>
      </c>
      <c r="KB20" t="e">
        <f t="shared" si="78"/>
        <v>#REF!</v>
      </c>
      <c r="KC20" t="e">
        <f t="shared" si="78"/>
        <v>#REF!</v>
      </c>
      <c r="KD20" t="e">
        <f t="shared" si="78"/>
        <v>#REF!</v>
      </c>
      <c r="KE20" t="e">
        <f t="shared" si="78"/>
        <v>#REF!</v>
      </c>
      <c r="KF20" t="e">
        <f t="shared" si="78"/>
        <v>#REF!</v>
      </c>
      <c r="KG20" t="e">
        <f t="shared" si="78"/>
        <v>#REF!</v>
      </c>
      <c r="KH20" t="e">
        <f t="shared" si="78"/>
        <v>#REF!</v>
      </c>
      <c r="KI20" t="e">
        <f t="shared" si="78"/>
        <v>#REF!</v>
      </c>
      <c r="KJ20" t="e">
        <f t="shared" si="78"/>
        <v>#REF!</v>
      </c>
      <c r="KK20" t="e">
        <f t="shared" si="78"/>
        <v>#REF!</v>
      </c>
      <c r="KL20" t="e">
        <f t="shared" si="78"/>
        <v>#REF!</v>
      </c>
      <c r="KM20" t="e">
        <f t="shared" si="78"/>
        <v>#REF!</v>
      </c>
      <c r="KN20" t="e">
        <f t="shared" si="78"/>
        <v>#REF!</v>
      </c>
      <c r="KO20" t="e">
        <f t="shared" si="78"/>
        <v>#REF!</v>
      </c>
      <c r="KP20" t="e">
        <f t="shared" si="78"/>
        <v>#REF!</v>
      </c>
      <c r="KQ20" t="e">
        <f t="shared" si="78"/>
        <v>#REF!</v>
      </c>
      <c r="KR20" t="e">
        <f t="shared" si="78"/>
        <v>#REF!</v>
      </c>
      <c r="KS20" t="e">
        <f t="shared" si="78"/>
        <v>#REF!</v>
      </c>
      <c r="KT20" t="e">
        <f t="shared" si="78"/>
        <v>#REF!</v>
      </c>
      <c r="KU20" t="e">
        <f t="shared" si="78"/>
        <v>#REF!</v>
      </c>
      <c r="KV20" s="247" t="e">
        <f t="shared" si="78"/>
        <v>#REF!</v>
      </c>
      <c r="KW20" t="e">
        <f t="shared" si="78"/>
        <v>#REF!</v>
      </c>
      <c r="KX20" s="123" t="e">
        <f t="shared" si="78"/>
        <v>#REF!</v>
      </c>
      <c r="KY20" s="125" t="e">
        <f t="shared" si="78"/>
        <v>#REF!</v>
      </c>
      <c r="KZ20" t="e">
        <f t="shared" si="78"/>
        <v>#REF!</v>
      </c>
      <c r="LA20" s="248" t="e">
        <f t="shared" si="78"/>
        <v>#REF!</v>
      </c>
      <c r="LB20" t="e">
        <f t="shared" si="78"/>
        <v>#REF!</v>
      </c>
      <c r="LC20" t="e">
        <f t="shared" si="78"/>
        <v>#REF!</v>
      </c>
      <c r="LD20" t="e">
        <f t="shared" si="78"/>
        <v>#REF!</v>
      </c>
      <c r="LE20" t="e">
        <f t="shared" si="78"/>
        <v>#REF!</v>
      </c>
      <c r="LF20" t="e">
        <f t="shared" si="78"/>
        <v>#REF!</v>
      </c>
      <c r="LG20" t="e">
        <f t="shared" si="78"/>
        <v>#REF!</v>
      </c>
      <c r="LH20" t="e">
        <f t="shared" si="78"/>
        <v>#REF!</v>
      </c>
      <c r="LI20" t="e">
        <f t="shared" si="78"/>
        <v>#REF!</v>
      </c>
      <c r="LJ20" t="e">
        <f t="shared" si="78"/>
        <v>#REF!</v>
      </c>
      <c r="LK20" t="e">
        <f t="shared" si="78"/>
        <v>#REF!</v>
      </c>
      <c r="LL20" t="e">
        <f t="shared" si="78"/>
        <v>#REF!</v>
      </c>
      <c r="LM20" t="e">
        <f t="shared" ref="LM20:NX20" si="79">IF(LM15=1,LM$5&amp;LM9&amp;LM$11&amp;LM9&amp;LM$5,0)</f>
        <v>#REF!</v>
      </c>
      <c r="LN20" t="e">
        <f t="shared" si="79"/>
        <v>#REF!</v>
      </c>
      <c r="LO20" t="e">
        <f t="shared" si="79"/>
        <v>#REF!</v>
      </c>
      <c r="LP20" t="e">
        <f t="shared" si="79"/>
        <v>#REF!</v>
      </c>
      <c r="LQ20" t="e">
        <f t="shared" si="79"/>
        <v>#REF!</v>
      </c>
      <c r="LR20" t="e">
        <f t="shared" si="79"/>
        <v>#REF!</v>
      </c>
      <c r="LS20" t="e">
        <f t="shared" si="79"/>
        <v>#REF!</v>
      </c>
      <c r="LT20" t="e">
        <f t="shared" si="79"/>
        <v>#REF!</v>
      </c>
      <c r="LU20" t="e">
        <f t="shared" si="79"/>
        <v>#REF!</v>
      </c>
      <c r="LV20" t="e">
        <f t="shared" si="79"/>
        <v>#REF!</v>
      </c>
      <c r="LW20" t="e">
        <f t="shared" si="79"/>
        <v>#REF!</v>
      </c>
      <c r="LX20" t="e">
        <f t="shared" si="79"/>
        <v>#REF!</v>
      </c>
      <c r="LY20" t="e">
        <f t="shared" si="79"/>
        <v>#REF!</v>
      </c>
      <c r="LZ20" t="e">
        <f t="shared" si="79"/>
        <v>#REF!</v>
      </c>
      <c r="MA20" t="e">
        <f t="shared" si="79"/>
        <v>#REF!</v>
      </c>
      <c r="MB20" t="e">
        <f t="shared" si="79"/>
        <v>#REF!</v>
      </c>
      <c r="MC20" s="123" t="e">
        <f t="shared" si="79"/>
        <v>#REF!</v>
      </c>
      <c r="MD20" s="125" t="e">
        <f t="shared" si="79"/>
        <v>#REF!</v>
      </c>
      <c r="ME20" t="e">
        <f t="shared" si="79"/>
        <v>#REF!</v>
      </c>
      <c r="MF20" t="e">
        <f t="shared" si="79"/>
        <v>#REF!</v>
      </c>
      <c r="MG20" t="e">
        <f t="shared" si="79"/>
        <v>#REF!</v>
      </c>
      <c r="MH20" t="e">
        <f t="shared" si="79"/>
        <v>#REF!</v>
      </c>
      <c r="MI20" t="e">
        <f t="shared" si="79"/>
        <v>#REF!</v>
      </c>
      <c r="MJ20" t="e">
        <f t="shared" si="79"/>
        <v>#REF!</v>
      </c>
      <c r="MK20" t="e">
        <f t="shared" si="79"/>
        <v>#REF!</v>
      </c>
      <c r="ML20" t="e">
        <f t="shared" si="79"/>
        <v>#REF!</v>
      </c>
      <c r="MM20" t="e">
        <f t="shared" si="79"/>
        <v>#REF!</v>
      </c>
      <c r="MN20" t="e">
        <f t="shared" si="79"/>
        <v>#REF!</v>
      </c>
      <c r="MO20" t="e">
        <f t="shared" si="79"/>
        <v>#REF!</v>
      </c>
      <c r="MP20" t="e">
        <f t="shared" si="79"/>
        <v>#REF!</v>
      </c>
      <c r="MQ20" t="e">
        <f t="shared" si="79"/>
        <v>#REF!</v>
      </c>
      <c r="MR20" t="e">
        <f t="shared" si="79"/>
        <v>#REF!</v>
      </c>
      <c r="MS20" t="e">
        <f t="shared" si="79"/>
        <v>#REF!</v>
      </c>
      <c r="MT20" t="e">
        <f t="shared" si="79"/>
        <v>#REF!</v>
      </c>
      <c r="MU20" t="e">
        <f t="shared" si="79"/>
        <v>#REF!</v>
      </c>
      <c r="MV20" t="e">
        <f t="shared" si="79"/>
        <v>#REF!</v>
      </c>
      <c r="MW20" t="e">
        <f t="shared" si="79"/>
        <v>#REF!</v>
      </c>
      <c r="MX20" t="e">
        <f t="shared" si="79"/>
        <v>#REF!</v>
      </c>
      <c r="MY20" t="e">
        <f t="shared" si="79"/>
        <v>#REF!</v>
      </c>
      <c r="MZ20" t="e">
        <f t="shared" si="79"/>
        <v>#REF!</v>
      </c>
      <c r="NA20" t="e">
        <f t="shared" si="79"/>
        <v>#REF!</v>
      </c>
      <c r="NB20" t="e">
        <f t="shared" si="79"/>
        <v>#REF!</v>
      </c>
      <c r="NC20" t="e">
        <f t="shared" si="79"/>
        <v>#REF!</v>
      </c>
      <c r="ND20" t="e">
        <f t="shared" si="79"/>
        <v>#REF!</v>
      </c>
      <c r="NE20" t="e">
        <f t="shared" si="79"/>
        <v>#REF!</v>
      </c>
      <c r="NF20" s="123" t="e">
        <f t="shared" si="79"/>
        <v>#REF!</v>
      </c>
      <c r="NG20" s="125" t="e">
        <f t="shared" si="79"/>
        <v>#REF!</v>
      </c>
      <c r="NH20" t="e">
        <f t="shared" si="79"/>
        <v>#REF!</v>
      </c>
      <c r="NI20" t="e">
        <f t="shared" si="79"/>
        <v>#REF!</v>
      </c>
      <c r="NJ20" t="e">
        <f t="shared" si="79"/>
        <v>#REF!</v>
      </c>
      <c r="NK20" t="e">
        <f t="shared" si="79"/>
        <v>#REF!</v>
      </c>
      <c r="NL20" t="e">
        <f t="shared" si="79"/>
        <v>#REF!</v>
      </c>
      <c r="NM20" t="e">
        <f t="shared" si="79"/>
        <v>#REF!</v>
      </c>
      <c r="NN20" t="e">
        <f t="shared" si="79"/>
        <v>#REF!</v>
      </c>
      <c r="NO20" t="e">
        <f t="shared" si="79"/>
        <v>#REF!</v>
      </c>
      <c r="NP20" t="e">
        <f t="shared" si="79"/>
        <v>#REF!</v>
      </c>
      <c r="NQ20" t="e">
        <f t="shared" si="79"/>
        <v>#REF!</v>
      </c>
      <c r="NR20" t="e">
        <f t="shared" si="79"/>
        <v>#REF!</v>
      </c>
      <c r="NS20" t="e">
        <f t="shared" si="79"/>
        <v>#REF!</v>
      </c>
      <c r="NT20" t="e">
        <f t="shared" si="79"/>
        <v>#REF!</v>
      </c>
      <c r="NU20" t="e">
        <f t="shared" si="79"/>
        <v>#REF!</v>
      </c>
      <c r="NV20" t="e">
        <f t="shared" si="79"/>
        <v>#REF!</v>
      </c>
      <c r="NW20" t="e">
        <f t="shared" si="79"/>
        <v>#REF!</v>
      </c>
      <c r="NX20" t="e">
        <f t="shared" si="79"/>
        <v>#REF!</v>
      </c>
      <c r="NY20" t="e">
        <f t="shared" ref="NY20:OK20" si="80">IF(NY15=1,NY$5&amp;NY9&amp;NY$11&amp;NY9&amp;NY$5,0)</f>
        <v>#REF!</v>
      </c>
      <c r="NZ20" t="e">
        <f t="shared" si="80"/>
        <v>#REF!</v>
      </c>
      <c r="OA20" t="e">
        <f t="shared" si="80"/>
        <v>#REF!</v>
      </c>
      <c r="OB20" t="e">
        <f t="shared" si="80"/>
        <v>#REF!</v>
      </c>
      <c r="OC20" t="e">
        <f t="shared" si="80"/>
        <v>#REF!</v>
      </c>
      <c r="OD20" t="e">
        <f t="shared" si="80"/>
        <v>#REF!</v>
      </c>
      <c r="OE20" t="e">
        <f t="shared" si="80"/>
        <v>#REF!</v>
      </c>
      <c r="OF20" t="e">
        <f t="shared" si="80"/>
        <v>#REF!</v>
      </c>
      <c r="OG20" t="e">
        <f t="shared" si="80"/>
        <v>#REF!</v>
      </c>
      <c r="OH20" t="e">
        <f t="shared" si="80"/>
        <v>#REF!</v>
      </c>
      <c r="OI20" t="e">
        <f t="shared" si="80"/>
        <v>#REF!</v>
      </c>
      <c r="OJ20" t="e">
        <f t="shared" si="80"/>
        <v>#REF!</v>
      </c>
      <c r="OK20" s="123" t="e">
        <f t="shared" si="80"/>
        <v>#REF!</v>
      </c>
    </row>
    <row r="21" spans="2:401" ht="13.5" customHeight="1" thickBot="1" x14ac:dyDescent="0.2">
      <c r="B21" s="202" t="s">
        <v>155</v>
      </c>
      <c r="C21" s="203"/>
      <c r="D21" s="204"/>
      <c r="E21" s="233"/>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4"/>
      <c r="AJ21" s="233"/>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4"/>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4"/>
      <c r="CS21" s="233"/>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4"/>
      <c r="DW21" s="233"/>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4"/>
      <c r="FB21" s="233"/>
      <c r="FC21" s="121"/>
      <c r="FD21" s="121"/>
      <c r="FE21" s="121"/>
      <c r="FF21" s="121"/>
      <c r="FG21" s="121"/>
      <c r="FH21" s="121"/>
      <c r="FI21" s="121"/>
      <c r="FJ21" s="121"/>
      <c r="FK21" s="121"/>
      <c r="FL21" s="121"/>
      <c r="FM21" s="121"/>
      <c r="FN21" s="249"/>
      <c r="FO21" s="121"/>
      <c r="FP21" s="250"/>
      <c r="FQ21" s="121"/>
      <c r="FR21" s="121"/>
      <c r="FS21" s="121"/>
      <c r="FT21" s="121"/>
      <c r="FU21" s="121"/>
      <c r="FV21" s="121"/>
      <c r="FW21" s="121"/>
      <c r="FX21" s="121"/>
      <c r="FY21" s="121"/>
      <c r="FZ21" s="121"/>
      <c r="GA21" s="121"/>
      <c r="GB21" s="121"/>
      <c r="GC21" s="121"/>
      <c r="GD21" s="121"/>
      <c r="GE21" s="121"/>
      <c r="GF21" s="124"/>
      <c r="GG21" s="233"/>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4"/>
      <c r="HK21" s="233"/>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4"/>
      <c r="IP21" s="233"/>
      <c r="IQ21" s="121"/>
      <c r="IR21" s="121"/>
      <c r="IS21" s="121"/>
      <c r="IT21" s="121"/>
      <c r="IU21" s="121"/>
      <c r="IV21" s="121"/>
      <c r="IW21" s="121"/>
      <c r="IX21" s="121"/>
      <c r="IY21" s="121"/>
      <c r="IZ21" s="121"/>
      <c r="JA21" s="121"/>
      <c r="JB21" s="121"/>
      <c r="JC21" s="121"/>
      <c r="JD21" s="121"/>
      <c r="JE21" s="121"/>
      <c r="JF21" s="121"/>
      <c r="JG21" s="121"/>
      <c r="JH21" s="121"/>
      <c r="JI21" s="121"/>
      <c r="JJ21" s="121"/>
      <c r="JK21" s="121"/>
      <c r="JL21" s="121"/>
      <c r="JM21" s="121"/>
      <c r="JN21" s="121"/>
      <c r="JO21" s="121"/>
      <c r="JP21" s="121"/>
      <c r="JQ21" s="121"/>
      <c r="JR21" s="121"/>
      <c r="JS21" s="124"/>
      <c r="JT21" s="233"/>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294"/>
      <c r="KW21" s="295"/>
      <c r="KX21" s="296"/>
      <c r="KY21" s="297"/>
      <c r="KZ21" s="295"/>
      <c r="LA21" s="298"/>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4"/>
      <c r="MD21" s="233"/>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4"/>
      <c r="NG21" s="233"/>
      <c r="NH21" s="121"/>
      <c r="NI21" s="121"/>
      <c r="NJ21" s="121"/>
      <c r="NK21" s="121"/>
      <c r="NL21" s="121"/>
      <c r="NM21" s="121"/>
      <c r="NN21" s="121"/>
      <c r="NO21" s="121"/>
      <c r="NP21" s="121"/>
      <c r="NQ21" s="121"/>
      <c r="NR21" s="121"/>
      <c r="NS21" s="121"/>
      <c r="NT21" s="121"/>
      <c r="NU21" s="121"/>
      <c r="NV21" s="121"/>
      <c r="NW21" s="121"/>
      <c r="NX21" s="121"/>
      <c r="NY21" s="121"/>
      <c r="NZ21" s="121"/>
      <c r="OA21" s="121"/>
      <c r="OB21" s="121"/>
      <c r="OC21" s="121"/>
      <c r="OD21" s="121"/>
      <c r="OE21" s="121"/>
      <c r="OF21" s="121"/>
      <c r="OG21" s="121"/>
      <c r="OH21" s="121"/>
      <c r="OI21" s="121"/>
      <c r="OJ21" s="121"/>
      <c r="OK21" s="124"/>
    </row>
    <row r="22" spans="2:401" ht="13.5" customHeight="1" x14ac:dyDescent="0.15">
      <c r="B22" s="195"/>
      <c r="C22" s="193"/>
      <c r="D22" s="194"/>
      <c r="E22" s="195">
        <v>1</v>
      </c>
      <c r="F22" s="194"/>
      <c r="G22" s="195">
        <v>2</v>
      </c>
      <c r="H22" s="194"/>
      <c r="I22" s="195">
        <v>3</v>
      </c>
      <c r="J22" s="194"/>
      <c r="K22" s="195">
        <v>4</v>
      </c>
      <c r="L22" s="194"/>
      <c r="M22" s="195">
        <v>5</v>
      </c>
      <c r="N22" s="194"/>
      <c r="O22" s="195">
        <v>6</v>
      </c>
      <c r="P22" s="194"/>
      <c r="Q22" s="195">
        <v>7</v>
      </c>
      <c r="R22" s="194"/>
      <c r="S22" s="195">
        <v>8</v>
      </c>
      <c r="T22" s="194"/>
      <c r="U22" s="195">
        <v>9</v>
      </c>
      <c r="V22" s="194"/>
      <c r="W22" s="195">
        <v>10</v>
      </c>
      <c r="X22" s="194"/>
      <c r="Y22" s="195">
        <v>11</v>
      </c>
      <c r="Z22" s="194"/>
      <c r="AA22" s="195">
        <v>12</v>
      </c>
      <c r="AB22" s="194"/>
      <c r="AC22" s="195">
        <v>13</v>
      </c>
      <c r="AD22" s="194"/>
      <c r="AE22" s="195">
        <v>14</v>
      </c>
      <c r="AF22" s="194"/>
      <c r="AG22" s="195">
        <v>15</v>
      </c>
      <c r="AH22" s="194"/>
      <c r="AI22" s="195">
        <v>16</v>
      </c>
      <c r="AJ22" s="194"/>
      <c r="AK22" s="195">
        <v>17</v>
      </c>
      <c r="AL22" s="194"/>
      <c r="AM22" s="195">
        <v>18</v>
      </c>
      <c r="AN22" s="194"/>
      <c r="AO22" s="195">
        <v>19</v>
      </c>
      <c r="AP22" s="194"/>
      <c r="AQ22" s="195">
        <v>20</v>
      </c>
      <c r="AR22" s="194"/>
      <c r="AS22" s="195">
        <v>21</v>
      </c>
      <c r="AT22" s="194"/>
      <c r="AU22" s="195">
        <v>22</v>
      </c>
      <c r="AV22" s="194"/>
      <c r="AW22" s="195">
        <v>23</v>
      </c>
      <c r="AX22" s="194"/>
      <c r="AY22" s="195">
        <v>24</v>
      </c>
      <c r="AZ22" s="194"/>
      <c r="BA22" s="195">
        <v>25</v>
      </c>
      <c r="BB22" s="194"/>
      <c r="BC22" s="195">
        <v>26</v>
      </c>
      <c r="BD22" s="194"/>
      <c r="BE22" s="195">
        <v>27</v>
      </c>
      <c r="BF22" s="194"/>
      <c r="BG22" s="195">
        <v>28</v>
      </c>
      <c r="BH22" s="194"/>
      <c r="BI22" s="195">
        <v>29</v>
      </c>
      <c r="BJ22" s="194"/>
      <c r="BK22" s="195">
        <v>30</v>
      </c>
      <c r="BL22" s="194"/>
      <c r="BM22" s="195">
        <v>31</v>
      </c>
      <c r="BN22" s="194"/>
      <c r="BO22" s="195">
        <v>32</v>
      </c>
      <c r="BP22" s="194"/>
      <c r="BQ22" s="195">
        <v>33</v>
      </c>
      <c r="BR22" s="194"/>
      <c r="BS22" s="195">
        <v>34</v>
      </c>
      <c r="BT22" s="194"/>
      <c r="BU22" s="195">
        <v>35</v>
      </c>
      <c r="BV22" s="194"/>
      <c r="BW22" s="195">
        <v>36</v>
      </c>
      <c r="BX22" s="194"/>
      <c r="BY22" s="195">
        <v>37</v>
      </c>
      <c r="BZ22" s="194"/>
      <c r="CA22" s="195">
        <v>38</v>
      </c>
      <c r="CB22" s="194"/>
      <c r="CC22" s="195">
        <v>39</v>
      </c>
      <c r="CD22" s="194"/>
      <c r="CE22" s="195">
        <v>40</v>
      </c>
      <c r="CF22" s="194"/>
      <c r="CG22" s="195">
        <v>41</v>
      </c>
      <c r="CH22" s="194"/>
      <c r="CI22" s="195">
        <v>42</v>
      </c>
      <c r="CJ22" s="194"/>
      <c r="CK22" s="195">
        <v>43</v>
      </c>
      <c r="CL22" s="194"/>
      <c r="CM22" s="195">
        <v>44</v>
      </c>
      <c r="CN22" s="194"/>
      <c r="CO22" s="195">
        <v>45</v>
      </c>
      <c r="CP22" s="194"/>
      <c r="CQ22" s="195">
        <v>46</v>
      </c>
      <c r="CR22" s="194"/>
      <c r="CS22" s="195">
        <v>47</v>
      </c>
      <c r="CT22" s="194"/>
      <c r="CU22" s="195">
        <v>48</v>
      </c>
      <c r="CV22" s="194"/>
      <c r="CW22" s="195">
        <v>49</v>
      </c>
      <c r="CX22" s="194"/>
      <c r="CY22" s="195">
        <v>50</v>
      </c>
      <c r="CZ22" s="194"/>
      <c r="DA22" s="195">
        <v>51</v>
      </c>
      <c r="DB22" s="194"/>
      <c r="DC22" s="195">
        <v>52</v>
      </c>
      <c r="DD22" s="194"/>
      <c r="DE22" s="195">
        <v>53</v>
      </c>
      <c r="DF22" s="194"/>
      <c r="DG22" s="195">
        <v>54</v>
      </c>
      <c r="DH22" s="194"/>
      <c r="DI22" s="195">
        <v>55</v>
      </c>
      <c r="DJ22" s="194"/>
      <c r="DK22" s="195">
        <v>56</v>
      </c>
      <c r="DL22" s="194"/>
      <c r="DM22" s="195">
        <v>57</v>
      </c>
      <c r="DN22" s="194"/>
      <c r="DO22" s="195">
        <v>58</v>
      </c>
      <c r="DP22" s="194"/>
      <c r="DQ22" s="195">
        <v>59</v>
      </c>
      <c r="DR22" s="194"/>
      <c r="DS22" s="195">
        <v>60</v>
      </c>
      <c r="DT22" s="194"/>
      <c r="DU22" s="195">
        <v>61</v>
      </c>
      <c r="DV22" s="194"/>
    </row>
    <row r="23" spans="2:401" ht="13.5" customHeight="1" thickBot="1" x14ac:dyDescent="0.2">
      <c r="B23" s="233"/>
      <c r="C23" s="121"/>
      <c r="D23" s="124"/>
      <c r="E23" s="233" t="s">
        <v>158</v>
      </c>
      <c r="F23" s="124"/>
      <c r="G23" s="233" t="s">
        <v>159</v>
      </c>
      <c r="H23" s="124"/>
      <c r="I23" s="233" t="s">
        <v>160</v>
      </c>
      <c r="J23" s="124"/>
      <c r="K23" s="233" t="s">
        <v>161</v>
      </c>
      <c r="L23" s="124"/>
      <c r="M23" s="233" t="s">
        <v>162</v>
      </c>
      <c r="N23" s="124"/>
      <c r="O23" s="233" t="s">
        <v>163</v>
      </c>
      <c r="P23" s="124"/>
      <c r="Q23" s="233" t="s">
        <v>164</v>
      </c>
      <c r="R23" s="124"/>
      <c r="S23" s="233" t="s">
        <v>165</v>
      </c>
      <c r="T23" s="124"/>
      <c r="U23" s="233" t="s">
        <v>166</v>
      </c>
      <c r="V23" s="124"/>
      <c r="W23" s="233" t="s">
        <v>167</v>
      </c>
      <c r="X23" s="124"/>
      <c r="Y23" s="233" t="s">
        <v>168</v>
      </c>
      <c r="Z23" s="124"/>
      <c r="AA23" s="233" t="s">
        <v>169</v>
      </c>
      <c r="AB23" s="124"/>
      <c r="AC23" s="233" t="s">
        <v>170</v>
      </c>
      <c r="AD23" s="124"/>
      <c r="AE23" s="233" t="s">
        <v>171</v>
      </c>
      <c r="AF23" s="124"/>
      <c r="AG23" s="233" t="s">
        <v>172</v>
      </c>
      <c r="AH23" s="124"/>
      <c r="AI23" s="233" t="s">
        <v>173</v>
      </c>
      <c r="AJ23" s="124"/>
      <c r="AK23" s="233" t="s">
        <v>174</v>
      </c>
      <c r="AL23" s="124"/>
      <c r="AM23" s="233" t="s">
        <v>175</v>
      </c>
      <c r="AN23" s="124"/>
      <c r="AO23" s="233" t="s">
        <v>176</v>
      </c>
      <c r="AP23" s="124"/>
      <c r="AQ23" s="233" t="s">
        <v>177</v>
      </c>
      <c r="AR23" s="124"/>
      <c r="AS23" s="233" t="s">
        <v>178</v>
      </c>
      <c r="AT23" s="124"/>
      <c r="AU23" s="233" t="s">
        <v>179</v>
      </c>
      <c r="AV23" s="124"/>
      <c r="AW23" s="233" t="s">
        <v>180</v>
      </c>
      <c r="AX23" s="124"/>
      <c r="AY23" s="233" t="s">
        <v>181</v>
      </c>
      <c r="AZ23" s="124"/>
      <c r="BA23" s="233" t="s">
        <v>182</v>
      </c>
      <c r="BB23" s="124"/>
      <c r="BC23" s="233" t="s">
        <v>183</v>
      </c>
      <c r="BD23" s="124"/>
      <c r="BE23" s="233" t="s">
        <v>184</v>
      </c>
      <c r="BF23" s="124"/>
      <c r="BG23" s="233" t="s">
        <v>185</v>
      </c>
      <c r="BH23" s="124"/>
      <c r="BI23" s="233" t="s">
        <v>186</v>
      </c>
      <c r="BJ23" s="124"/>
      <c r="BK23" s="233" t="s">
        <v>187</v>
      </c>
      <c r="BL23" s="124"/>
      <c r="BM23" s="233" t="s">
        <v>188</v>
      </c>
      <c r="BN23" s="124"/>
      <c r="BO23" s="233" t="s">
        <v>189</v>
      </c>
      <c r="BP23" s="124"/>
      <c r="BQ23" s="233" t="s">
        <v>190</v>
      </c>
      <c r="BR23" s="124"/>
      <c r="BS23" s="233" t="s">
        <v>191</v>
      </c>
      <c r="BT23" s="124"/>
      <c r="BU23" s="233" t="s">
        <v>192</v>
      </c>
      <c r="BV23" s="124"/>
      <c r="BW23" s="233" t="s">
        <v>193</v>
      </c>
      <c r="BX23" s="124"/>
      <c r="BY23" s="233" t="s">
        <v>194</v>
      </c>
      <c r="BZ23" s="124"/>
      <c r="CA23" s="233" t="s">
        <v>195</v>
      </c>
      <c r="CB23" s="124"/>
      <c r="CC23" s="233" t="s">
        <v>196</v>
      </c>
      <c r="CD23" s="124"/>
      <c r="CE23" s="233" t="s">
        <v>197</v>
      </c>
      <c r="CF23" s="124"/>
      <c r="CG23" s="233" t="s">
        <v>198</v>
      </c>
      <c r="CH23" s="124"/>
      <c r="CI23" s="233" t="s">
        <v>199</v>
      </c>
      <c r="CJ23" s="124"/>
      <c r="CK23" s="233" t="s">
        <v>200</v>
      </c>
      <c r="CL23" s="124"/>
      <c r="CM23" s="233" t="s">
        <v>201</v>
      </c>
      <c r="CN23" s="124"/>
      <c r="CO23" s="233" t="s">
        <v>202</v>
      </c>
      <c r="CP23" s="124"/>
      <c r="CQ23" s="233" t="s">
        <v>203</v>
      </c>
      <c r="CR23" s="124"/>
      <c r="CS23" s="233" t="s">
        <v>204</v>
      </c>
      <c r="CT23" s="124"/>
      <c r="CU23" s="233" t="s">
        <v>205</v>
      </c>
      <c r="CV23" s="124"/>
      <c r="CW23" s="233" t="s">
        <v>206</v>
      </c>
      <c r="CX23" s="124"/>
      <c r="CY23" s="233" t="s">
        <v>207</v>
      </c>
      <c r="CZ23" s="124"/>
      <c r="DA23" s="233" t="s">
        <v>208</v>
      </c>
      <c r="DB23" s="124"/>
      <c r="DC23" s="233" t="s">
        <v>209</v>
      </c>
      <c r="DD23" s="124"/>
      <c r="DE23" s="233" t="s">
        <v>210</v>
      </c>
      <c r="DF23" s="124"/>
      <c r="DG23" s="233" t="s">
        <v>211</v>
      </c>
      <c r="DH23" s="124"/>
      <c r="DI23" s="233" t="s">
        <v>212</v>
      </c>
      <c r="DJ23" s="124"/>
      <c r="DK23" s="233" t="s">
        <v>213</v>
      </c>
      <c r="DL23" s="124"/>
      <c r="DM23" s="233" t="s">
        <v>214</v>
      </c>
      <c r="DN23" s="124"/>
      <c r="DO23" s="233" t="s">
        <v>215</v>
      </c>
      <c r="DP23" s="124"/>
      <c r="DQ23" s="233" t="s">
        <v>216</v>
      </c>
      <c r="DR23" s="124"/>
      <c r="DS23" s="233" t="s">
        <v>217</v>
      </c>
      <c r="DT23" s="124"/>
      <c r="DU23" s="233" t="s">
        <v>218</v>
      </c>
      <c r="DV23" s="124"/>
    </row>
    <row r="24" spans="2:401" ht="13.5" customHeight="1" x14ac:dyDescent="0.15">
      <c r="B24" s="195" t="s">
        <v>9</v>
      </c>
      <c r="C24" s="301" t="s">
        <v>228</v>
      </c>
      <c r="D24" s="194"/>
      <c r="E24" s="195" t="e">
        <f t="shared" ref="E24" si="81">IF(SUMIF($E$11:$OK$11,E22,$E12:$OK12)-7=0,1,0)</f>
        <v>#REF!</v>
      </c>
      <c r="F24" s="194"/>
      <c r="G24" s="195" t="e">
        <f ca="1">IF(SUMIF($E$11:$OK$11,G22,$E12:$OK12)-7=0,1,0)</f>
        <v>#REF!</v>
      </c>
      <c r="H24" s="194"/>
      <c r="I24" s="195" t="e">
        <f t="shared" ref="I24" ca="1" si="82">IF(SUMIF($E$11:$OK$11,I22,$E12:$OK12)-7=0,1,0)</f>
        <v>#REF!</v>
      </c>
      <c r="J24" s="194"/>
      <c r="K24" s="195" t="e">
        <f t="shared" ref="K24" ca="1" si="83">IF(SUMIF($E$11:$OK$11,K22,$E12:$OK12)-7=0,1,0)</f>
        <v>#REF!</v>
      </c>
      <c r="L24" s="194"/>
      <c r="M24" s="195" t="e">
        <f t="shared" ref="M24" ca="1" si="84">IF(SUMIF($E$11:$OK$11,M22,$E12:$OK12)-7=0,1,0)</f>
        <v>#REF!</v>
      </c>
      <c r="N24" s="194"/>
      <c r="O24" s="195" t="e">
        <f t="shared" ref="O24" ca="1" si="85">IF(SUMIF($E$11:$OK$11,O22,$E12:$OK12)-7=0,1,0)</f>
        <v>#REF!</v>
      </c>
      <c r="P24" s="194"/>
      <c r="Q24" s="195" t="e">
        <f t="shared" ref="Q24" ca="1" si="86">IF(SUMIF($E$11:$OK$11,Q22,$E12:$OK12)-7=0,1,0)</f>
        <v>#REF!</v>
      </c>
      <c r="R24" s="194"/>
      <c r="S24" s="195" t="e">
        <f ca="1">IF(SUMIF($E$11:$OK$11,S22,$E12:$OK12)-7=0,1,0)</f>
        <v>#REF!</v>
      </c>
      <c r="T24" s="194"/>
      <c r="U24" s="195" t="e">
        <f t="shared" ref="U24" ca="1" si="87">IF(SUMIF($E$11:$OK$11,U22,$E12:$OK12)-7=0,1,0)</f>
        <v>#REF!</v>
      </c>
      <c r="V24" s="194"/>
      <c r="W24" s="195" t="e">
        <f t="shared" ref="W24" ca="1" si="88">IF(SUMIF($E$11:$OK$11,W22,$E12:$OK12)-7=0,1,0)</f>
        <v>#REF!</v>
      </c>
      <c r="X24" s="194"/>
      <c r="Y24" s="195" t="e">
        <f t="shared" ref="Y24" ca="1" si="89">IF(SUMIF($E$11:$OK$11,Y22,$E12:$OK12)-7=0,1,0)</f>
        <v>#REF!</v>
      </c>
      <c r="Z24" s="194"/>
      <c r="AA24" s="195" t="e">
        <f t="shared" ref="AA24" ca="1" si="90">IF(SUMIF($E$11:$OK$11,AA22,$E12:$OK12)-7=0,1,0)</f>
        <v>#REF!</v>
      </c>
      <c r="AB24" s="194"/>
      <c r="AC24" s="195" t="e">
        <f t="shared" ref="AC24" ca="1" si="91">IF(SUMIF($E$11:$OK$11,AC22,$E12:$OK12)-7=0,1,0)</f>
        <v>#REF!</v>
      </c>
      <c r="AD24" s="194"/>
      <c r="AE24" s="195" t="e">
        <f t="shared" ref="AE24" ca="1" si="92">IF(SUMIF($E$11:$OK$11,AE22,$E12:$OK12)-7=0,1,0)</f>
        <v>#REF!</v>
      </c>
      <c r="AF24" s="194"/>
      <c r="AG24" s="195" t="e">
        <f t="shared" ref="AG24" ca="1" si="93">IF(SUMIF($E$11:$OK$11,AG22,$E12:$OK12)-7=0,1,0)</f>
        <v>#REF!</v>
      </c>
      <c r="AH24" s="194"/>
      <c r="AI24" s="195" t="e">
        <f t="shared" ref="AI24" ca="1" si="94">IF(SUMIF($E$11:$OK$11,AI22,$E12:$OK12)-7=0,1,0)</f>
        <v>#REF!</v>
      </c>
      <c r="AJ24" s="194"/>
      <c r="AK24" s="195" t="e">
        <f t="shared" ref="AK24" ca="1" si="95">IF(SUMIF($E$11:$OK$11,AK22,$E12:$OK12)-7=0,1,0)</f>
        <v>#REF!</v>
      </c>
      <c r="AL24" s="194"/>
      <c r="AM24" s="195" t="e">
        <f t="shared" ref="AM24" ca="1" si="96">IF(SUMIF($E$11:$OK$11,AM22,$E12:$OK12)-7=0,1,0)</f>
        <v>#REF!</v>
      </c>
      <c r="AN24" s="194"/>
      <c r="AO24" s="195" t="e">
        <f t="shared" ref="AO24" ca="1" si="97">IF(SUMIF($E$11:$OK$11,AO22,$E12:$OK12)-7=0,1,0)</f>
        <v>#REF!</v>
      </c>
      <c r="AP24" s="194"/>
      <c r="AQ24" s="195" t="e">
        <f t="shared" ref="AQ24" ca="1" si="98">IF(SUMIF($E$11:$OK$11,AQ22,$E12:$OK12)-7=0,1,0)</f>
        <v>#REF!</v>
      </c>
      <c r="AR24" s="194"/>
      <c r="AS24" s="195" t="e">
        <f t="shared" ref="AS24" ca="1" si="99">IF(SUMIF($E$11:$OK$11,AS22,$E12:$OK12)-7=0,1,0)</f>
        <v>#REF!</v>
      </c>
      <c r="AT24" s="194"/>
      <c r="AU24" s="195" t="e">
        <f t="shared" ref="AU24" ca="1" si="100">IF(SUMIF($E$11:$OK$11,AU22,$E12:$OK12)-7=0,1,0)</f>
        <v>#REF!</v>
      </c>
      <c r="AV24" s="194"/>
      <c r="AW24" s="195" t="e">
        <f t="shared" ref="AW24" ca="1" si="101">IF(SUMIF($E$11:$OK$11,AW22,$E12:$OK12)-7=0,1,0)</f>
        <v>#REF!</v>
      </c>
      <c r="AX24" s="194"/>
      <c r="AY24" s="195" t="e">
        <f t="shared" ref="AY24" ca="1" si="102">IF(SUMIF($E$11:$OK$11,AY22,$E12:$OK12)-7=0,1,0)</f>
        <v>#REF!</v>
      </c>
      <c r="AZ24" s="194"/>
      <c r="BA24" s="195" t="e">
        <f t="shared" ref="BA24" ca="1" si="103">IF(SUMIF($E$11:$OK$11,BA22,$E12:$OK12)-7=0,1,0)</f>
        <v>#REF!</v>
      </c>
      <c r="BB24" s="194"/>
      <c r="BC24" s="195" t="e">
        <f t="shared" ref="BC24" ca="1" si="104">IF(SUMIF($E$11:$OK$11,BC22,$E12:$OK12)-7=0,1,0)</f>
        <v>#REF!</v>
      </c>
      <c r="BD24" s="194"/>
      <c r="BE24" s="195" t="e">
        <f t="shared" ref="BE24" ca="1" si="105">IF(SUMIF($E$11:$OK$11,BE22,$E12:$OK12)-7=0,1,0)</f>
        <v>#REF!</v>
      </c>
      <c r="BF24" s="194"/>
      <c r="BG24" s="195" t="e">
        <f t="shared" ref="BG24" ca="1" si="106">IF(SUMIF($E$11:$OK$11,BG22,$E12:$OK12)-7=0,1,0)</f>
        <v>#REF!</v>
      </c>
      <c r="BH24" s="194"/>
      <c r="BI24" s="195" t="e">
        <f t="shared" ref="BI24" ca="1" si="107">IF(SUMIF($E$11:$OK$11,BI22,$E12:$OK12)-7=0,1,0)</f>
        <v>#REF!</v>
      </c>
      <c r="BJ24" s="194"/>
      <c r="BK24" s="195" t="e">
        <f t="shared" ref="BK24" ca="1" si="108">IF(SUMIF($E$11:$OK$11,BK22,$E12:$OK12)-7=0,1,0)</f>
        <v>#REF!</v>
      </c>
      <c r="BL24" s="194"/>
      <c r="BM24" s="195" t="e">
        <f t="shared" ref="BM24" ca="1" si="109">IF(SUMIF($E$11:$OK$11,BM22,$E12:$OK12)-7=0,1,0)</f>
        <v>#REF!</v>
      </c>
      <c r="BN24" s="194"/>
      <c r="BO24" s="195" t="e">
        <f t="shared" ref="BO24" ca="1" si="110">IF(SUMIF($E$11:$OK$11,BO22,$E12:$OK12)-7=0,1,0)</f>
        <v>#REF!</v>
      </c>
      <c r="BP24" s="194"/>
      <c r="BQ24" s="195" t="e">
        <f t="shared" ref="BQ24" ca="1" si="111">IF(SUMIF($E$11:$OK$11,BQ22,$E12:$OK12)-7=0,1,0)</f>
        <v>#REF!</v>
      </c>
      <c r="BR24" s="194"/>
      <c r="BS24" s="195" t="e">
        <f t="shared" ref="BS24" ca="1" si="112">IF(SUMIF($E$11:$OK$11,BS22,$E12:$OK12)-7=0,1,0)</f>
        <v>#REF!</v>
      </c>
      <c r="BT24" s="194"/>
      <c r="BU24" s="195" t="e">
        <f t="shared" ref="BU24" ca="1" si="113">IF(SUMIF($E$11:$OK$11,BU22,$E12:$OK12)-7=0,1,0)</f>
        <v>#REF!</v>
      </c>
      <c r="BV24" s="194"/>
      <c r="BW24" s="195" t="e">
        <f t="shared" ref="BW24" ca="1" si="114">IF(SUMIF($E$11:$OK$11,BW22,$E12:$OK12)-7=0,1,0)</f>
        <v>#REF!</v>
      </c>
      <c r="BX24" s="194"/>
      <c r="BY24" s="195" t="e">
        <f t="shared" ref="BY24" ca="1" si="115">IF(SUMIF($E$11:$OK$11,BY22,$E12:$OK12)-7=0,1,0)</f>
        <v>#REF!</v>
      </c>
      <c r="BZ24" s="194"/>
      <c r="CA24" s="195" t="e">
        <f t="shared" ref="CA24" ca="1" si="116">IF(SUMIF($E$11:$OK$11,CA22,$E12:$OK12)-7=0,1,0)</f>
        <v>#REF!</v>
      </c>
      <c r="CB24" s="194"/>
      <c r="CC24" s="195" t="e">
        <f t="shared" ref="CC24" ca="1" si="117">IF(SUMIF($E$11:$OK$11,CC22,$E12:$OK12)-7=0,1,0)</f>
        <v>#REF!</v>
      </c>
      <c r="CD24" s="194"/>
      <c r="CE24" s="195" t="e">
        <f t="shared" ref="CE24" ca="1" si="118">IF(SUMIF($E$11:$OK$11,CE22,$E12:$OK12)-7=0,1,0)</f>
        <v>#REF!</v>
      </c>
      <c r="CF24" s="194"/>
      <c r="CG24" s="195" t="e">
        <f t="shared" ref="CG24" ca="1" si="119">IF(SUMIF($E$11:$OK$11,CG22,$E12:$OK12)-7=0,1,0)</f>
        <v>#REF!</v>
      </c>
      <c r="CH24" s="194"/>
      <c r="CI24" s="195" t="e">
        <f t="shared" ref="CI24" ca="1" si="120">IF(SUMIF($E$11:$OK$11,CI22,$E12:$OK12)-7=0,1,0)</f>
        <v>#REF!</v>
      </c>
      <c r="CJ24" s="194"/>
      <c r="CK24" s="195" t="e">
        <f t="shared" ref="CK24" ca="1" si="121">IF(SUMIF($E$11:$OK$11,CK22,$E12:$OK12)-7=0,1,0)</f>
        <v>#REF!</v>
      </c>
      <c r="CL24" s="194"/>
      <c r="CM24" s="195" t="e">
        <f t="shared" ref="CM24" ca="1" si="122">IF(SUMIF($E$11:$OK$11,CM22,$E12:$OK12)-7=0,1,0)</f>
        <v>#REF!</v>
      </c>
      <c r="CN24" s="194"/>
      <c r="CO24" s="195" t="e">
        <f t="shared" ref="CO24" ca="1" si="123">IF(SUMIF($E$11:$OK$11,CO22,$E12:$OK12)-7=0,1,0)</f>
        <v>#REF!</v>
      </c>
      <c r="CP24" s="194"/>
      <c r="CQ24" s="195" t="e">
        <f t="shared" ref="CQ24" ca="1" si="124">IF(SUMIF($E$11:$OK$11,CQ22,$E12:$OK12)-7=0,1,0)</f>
        <v>#REF!</v>
      </c>
      <c r="CR24" s="194"/>
      <c r="CS24" s="195" t="e">
        <f t="shared" ref="CS24" ca="1" si="125">IF(SUMIF($E$11:$OK$11,CS22,$E12:$OK12)-7=0,1,0)</f>
        <v>#REF!</v>
      </c>
      <c r="CT24" s="194"/>
      <c r="CU24" s="195" t="e">
        <f t="shared" ref="CU24" ca="1" si="126">IF(SUMIF($E$11:$OK$11,CU22,$E12:$OK12)-7=0,1,0)</f>
        <v>#REF!</v>
      </c>
      <c r="CV24" s="194"/>
      <c r="CW24" s="195" t="e">
        <f t="shared" ref="CW24" ca="1" si="127">IF(SUMIF($E$11:$OK$11,CW22,$E12:$OK12)-7=0,1,0)</f>
        <v>#REF!</v>
      </c>
      <c r="CX24" s="194"/>
      <c r="CY24" s="195" t="e">
        <f t="shared" ref="CY24" ca="1" si="128">IF(SUMIF($E$11:$OK$11,CY22,$E12:$OK12)-7=0,1,0)</f>
        <v>#REF!</v>
      </c>
      <c r="CZ24" s="194"/>
      <c r="DA24" s="195" t="e">
        <f t="shared" ref="DA24" ca="1" si="129">IF(SUMIF($E$11:$OK$11,DA22,$E12:$OK12)-7=0,1,0)</f>
        <v>#REF!</v>
      </c>
      <c r="DB24" s="194"/>
      <c r="DC24" s="195" t="e">
        <f t="shared" ref="DC24" ca="1" si="130">IF(SUMIF($E$11:$OK$11,DC22,$E12:$OK12)-7=0,1,0)</f>
        <v>#REF!</v>
      </c>
      <c r="DD24" s="194"/>
      <c r="DE24" s="195" t="e">
        <f t="shared" ref="DE24" ca="1" si="131">IF(SUMIF($E$11:$OK$11,DE22,$E12:$OK12)-7=0,1,0)</f>
        <v>#REF!</v>
      </c>
      <c r="DF24" s="194"/>
      <c r="DG24" s="195" t="e">
        <f t="shared" ref="DG24" ca="1" si="132">IF(SUMIF($E$11:$OK$11,DG22,$E12:$OK12)-7=0,1,0)</f>
        <v>#REF!</v>
      </c>
      <c r="DH24" s="194"/>
      <c r="DI24" s="195" t="e">
        <f t="shared" ref="DI24" ca="1" si="133">IF(SUMIF($E$11:$OK$11,DI22,$E12:$OK12)-7=0,1,0)</f>
        <v>#REF!</v>
      </c>
      <c r="DJ24" s="194"/>
      <c r="DK24" s="195" t="e">
        <f t="shared" ref="DK24" ca="1" si="134">IF(SUMIF($E$11:$OK$11,DK22,$E12:$OK12)-7=0,1,0)</f>
        <v>#REF!</v>
      </c>
      <c r="DL24" s="194"/>
      <c r="DM24" s="195" t="e">
        <f t="shared" ref="DM24" ca="1" si="135">IF(SUMIF($E$11:$OK$11,DM22,$E12:$OK12)-7=0,1,0)</f>
        <v>#REF!</v>
      </c>
      <c r="DN24" s="194"/>
      <c r="DO24" s="195" t="e">
        <f t="shared" ref="DO24" ca="1" si="136">IF(SUMIF($E$11:$OK$11,DO22,$E12:$OK12)-7=0,1,0)</f>
        <v>#REF!</v>
      </c>
      <c r="DP24" s="194"/>
      <c r="DQ24" s="195">
        <f t="shared" ref="DQ24" ca="1" si="137">IF(SUMIF($E$11:$OK$11,DQ22,$E12:$OK12)-7=0,1,0)</f>
        <v>0</v>
      </c>
      <c r="DR24" s="194"/>
      <c r="DS24" s="195">
        <f t="shared" ref="DS24" ca="1" si="138">IF(SUMIF($E$11:$OK$11,DS22,$E12:$OK12)-7=0,1,0)</f>
        <v>0</v>
      </c>
      <c r="DT24" s="194"/>
      <c r="DU24" s="195">
        <f t="shared" ref="DU24" ca="1" si="139">IF(SUMIF($E$11:$OK$11,DU22,$E12:$OK12)-7=0,1,0)</f>
        <v>0</v>
      </c>
      <c r="DV24" s="194"/>
      <c r="DW24" t="s">
        <v>233</v>
      </c>
      <c r="DX24" t="e">
        <f>SUM(E24:DV24)</f>
        <v>#REF!</v>
      </c>
      <c r="DY24" s="39" t="s">
        <v>234</v>
      </c>
    </row>
    <row r="25" spans="2:401" ht="13.5" customHeight="1" x14ac:dyDescent="0.15">
      <c r="B25" s="125" t="s">
        <v>9</v>
      </c>
      <c r="C25" s="300" t="s">
        <v>107</v>
      </c>
      <c r="D25" s="123"/>
      <c r="E25" s="125">
        <f t="shared" ref="E25" ca="1" si="140">IF(SUMIF($E$11:$OK$11,E23,$E13:$OK13)-7=0,1,0)</f>
        <v>0</v>
      </c>
      <c r="F25" s="123"/>
      <c r="G25" s="125">
        <f ca="1">IF(SUMIF($E$11:$OK$11,G23,$E13:$OK13)-7=0,1,0)</f>
        <v>0</v>
      </c>
      <c r="H25" s="123"/>
      <c r="I25" s="125">
        <f t="shared" ref="I25" ca="1" si="141">IF(SUMIF($E$11:$OK$11,I23,$E13:$OK13)-7=0,1,0)</f>
        <v>0</v>
      </c>
      <c r="J25" s="123"/>
      <c r="K25" s="125">
        <f t="shared" ref="K25" ca="1" si="142">IF(SUMIF($E$11:$OK$11,K23,$E13:$OK13)-7=0,1,0)</f>
        <v>0</v>
      </c>
      <c r="L25" s="123"/>
      <c r="M25" s="125">
        <f t="shared" ref="M25" ca="1" si="143">IF(SUMIF($E$11:$OK$11,M23,$E13:$OK13)-7=0,1,0)</f>
        <v>0</v>
      </c>
      <c r="N25" s="123"/>
      <c r="O25" s="125">
        <f t="shared" ref="O25" ca="1" si="144">IF(SUMIF($E$11:$OK$11,O23,$E13:$OK13)-7=0,1,0)</f>
        <v>0</v>
      </c>
      <c r="P25" s="123"/>
      <c r="Q25" s="125">
        <f t="shared" ref="Q25" ca="1" si="145">IF(SUMIF($E$11:$OK$11,Q23,$E13:$OK13)-7=0,1,0)</f>
        <v>0</v>
      </c>
      <c r="R25" s="123"/>
      <c r="S25" s="125">
        <f t="shared" ref="S25" ca="1" si="146">IF(SUMIF($E$11:$OK$11,S23,$E13:$OK13)-7=0,1,0)</f>
        <v>0</v>
      </c>
      <c r="T25" s="123"/>
      <c r="U25" s="125">
        <f t="shared" ref="U25" ca="1" si="147">IF(SUMIF($E$11:$OK$11,U23,$E13:$OK13)-7=0,1,0)</f>
        <v>0</v>
      </c>
      <c r="V25" s="123"/>
      <c r="W25" s="125">
        <f t="shared" ref="W25" ca="1" si="148">IF(SUMIF($E$11:$OK$11,W23,$E13:$OK13)-7=0,1,0)</f>
        <v>0</v>
      </c>
      <c r="X25" s="123"/>
      <c r="Y25" s="125">
        <f t="shared" ref="Y25" ca="1" si="149">IF(SUMIF($E$11:$OK$11,Y23,$E13:$OK13)-7=0,1,0)</f>
        <v>0</v>
      </c>
      <c r="Z25" s="123"/>
      <c r="AA25" s="125">
        <f t="shared" ref="AA25" ca="1" si="150">IF(SUMIF($E$11:$OK$11,AA23,$E13:$OK13)-7=0,1,0)</f>
        <v>0</v>
      </c>
      <c r="AB25" s="123"/>
      <c r="AC25" s="125">
        <f t="shared" ref="AC25" ca="1" si="151">IF(SUMIF($E$11:$OK$11,AC23,$E13:$OK13)-7=0,1,0)</f>
        <v>0</v>
      </c>
      <c r="AD25" s="123"/>
      <c r="AE25" s="125">
        <f t="shared" ref="AE25" ca="1" si="152">IF(SUMIF($E$11:$OK$11,AE23,$E13:$OK13)-7=0,1,0)</f>
        <v>0</v>
      </c>
      <c r="AF25" s="123"/>
      <c r="AG25" s="125">
        <f t="shared" ref="AG25" ca="1" si="153">IF(SUMIF($E$11:$OK$11,AG23,$E13:$OK13)-7=0,1,0)</f>
        <v>0</v>
      </c>
      <c r="AH25" s="123"/>
      <c r="AI25" s="125">
        <f t="shared" ref="AI25" ca="1" si="154">IF(SUMIF($E$11:$OK$11,AI23,$E13:$OK13)-7=0,1,0)</f>
        <v>0</v>
      </c>
      <c r="AJ25" s="123"/>
      <c r="AK25" s="125">
        <f t="shared" ref="AK25" ca="1" si="155">IF(SUMIF($E$11:$OK$11,AK23,$E13:$OK13)-7=0,1,0)</f>
        <v>0</v>
      </c>
      <c r="AL25" s="123"/>
      <c r="AM25" s="125">
        <f t="shared" ref="AM25" ca="1" si="156">IF(SUMIF($E$11:$OK$11,AM23,$E13:$OK13)-7=0,1,0)</f>
        <v>0</v>
      </c>
      <c r="AN25" s="123"/>
      <c r="AO25" s="125">
        <f t="shared" ref="AO25" ca="1" si="157">IF(SUMIF($E$11:$OK$11,AO23,$E13:$OK13)-7=0,1,0)</f>
        <v>0</v>
      </c>
      <c r="AP25" s="123"/>
      <c r="AQ25" s="125">
        <f t="shared" ref="AQ25" ca="1" si="158">IF(SUMIF($E$11:$OK$11,AQ23,$E13:$OK13)-7=0,1,0)</f>
        <v>0</v>
      </c>
      <c r="AR25" s="123"/>
      <c r="AS25" s="125">
        <f t="shared" ref="AS25" ca="1" si="159">IF(SUMIF($E$11:$OK$11,AS23,$E13:$OK13)-7=0,1,0)</f>
        <v>0</v>
      </c>
      <c r="AT25" s="123"/>
      <c r="AU25" s="125">
        <f t="shared" ref="AU25" ca="1" si="160">IF(SUMIF($E$11:$OK$11,AU23,$E13:$OK13)-7=0,1,0)</f>
        <v>0</v>
      </c>
      <c r="AV25" s="123"/>
      <c r="AW25" s="125">
        <f t="shared" ref="AW25" ca="1" si="161">IF(SUMIF($E$11:$OK$11,AW23,$E13:$OK13)-7=0,1,0)</f>
        <v>0</v>
      </c>
      <c r="AX25" s="123"/>
      <c r="AY25" s="125">
        <f t="shared" ref="AY25" ca="1" si="162">IF(SUMIF($E$11:$OK$11,AY23,$E13:$OK13)-7=0,1,0)</f>
        <v>0</v>
      </c>
      <c r="AZ25" s="123"/>
      <c r="BA25" s="125">
        <f t="shared" ref="BA25" ca="1" si="163">IF(SUMIF($E$11:$OK$11,BA23,$E13:$OK13)-7=0,1,0)</f>
        <v>0</v>
      </c>
      <c r="BB25" s="123"/>
      <c r="BC25" s="125">
        <f t="shared" ref="BC25" ca="1" si="164">IF(SUMIF($E$11:$OK$11,BC23,$E13:$OK13)-7=0,1,0)</f>
        <v>0</v>
      </c>
      <c r="BD25" s="123"/>
      <c r="BE25" s="125">
        <f t="shared" ref="BE25" ca="1" si="165">IF(SUMIF($E$11:$OK$11,BE23,$E13:$OK13)-7=0,1,0)</f>
        <v>0</v>
      </c>
      <c r="BF25" s="123"/>
      <c r="BG25" s="125">
        <f t="shared" ref="BG25" ca="1" si="166">IF(SUMIF($E$11:$OK$11,BG23,$E13:$OK13)-7=0,1,0)</f>
        <v>0</v>
      </c>
      <c r="BH25" s="123"/>
      <c r="BI25" s="125">
        <f t="shared" ref="BI25" ca="1" si="167">IF(SUMIF($E$11:$OK$11,BI23,$E13:$OK13)-7=0,1,0)</f>
        <v>0</v>
      </c>
      <c r="BJ25" s="123"/>
      <c r="BK25" s="125">
        <f t="shared" ref="BK25" ca="1" si="168">IF(SUMIF($E$11:$OK$11,BK23,$E13:$OK13)-7=0,1,0)</f>
        <v>0</v>
      </c>
      <c r="BL25" s="123"/>
      <c r="BM25" s="125">
        <f t="shared" ref="BM25" ca="1" si="169">IF(SUMIF($E$11:$OK$11,BM23,$E13:$OK13)-7=0,1,0)</f>
        <v>0</v>
      </c>
      <c r="BN25" s="123"/>
      <c r="BO25" s="125">
        <f t="shared" ref="BO25" ca="1" si="170">IF(SUMIF($E$11:$OK$11,BO23,$E13:$OK13)-7=0,1,0)</f>
        <v>0</v>
      </c>
      <c r="BP25" s="123"/>
      <c r="BQ25" s="125">
        <f t="shared" ref="BQ25" ca="1" si="171">IF(SUMIF($E$11:$OK$11,BQ23,$E13:$OK13)-7=0,1,0)</f>
        <v>0</v>
      </c>
      <c r="BR25" s="123"/>
      <c r="BS25" s="125">
        <f t="shared" ref="BS25" ca="1" si="172">IF(SUMIF($E$11:$OK$11,BS23,$E13:$OK13)-7=0,1,0)</f>
        <v>0</v>
      </c>
      <c r="BT25" s="123"/>
      <c r="BU25" s="125">
        <f t="shared" ref="BU25" ca="1" si="173">IF(SUMIF($E$11:$OK$11,BU23,$E13:$OK13)-7=0,1,0)</f>
        <v>0</v>
      </c>
      <c r="BV25" s="123"/>
      <c r="BW25" s="125">
        <f t="shared" ref="BW25" ca="1" si="174">IF(SUMIF($E$11:$OK$11,BW23,$E13:$OK13)-7=0,1,0)</f>
        <v>0</v>
      </c>
      <c r="BX25" s="123"/>
      <c r="BY25" s="125">
        <f t="shared" ref="BY25" ca="1" si="175">IF(SUMIF($E$11:$OK$11,BY23,$E13:$OK13)-7=0,1,0)</f>
        <v>0</v>
      </c>
      <c r="BZ25" s="123"/>
      <c r="CA25" s="125">
        <f t="shared" ref="CA25" ca="1" si="176">IF(SUMIF($E$11:$OK$11,CA23,$E13:$OK13)-7=0,1,0)</f>
        <v>0</v>
      </c>
      <c r="CB25" s="123"/>
      <c r="CC25" s="125">
        <f t="shared" ref="CC25" ca="1" si="177">IF(SUMIF($E$11:$OK$11,CC23,$E13:$OK13)-7=0,1,0)</f>
        <v>0</v>
      </c>
      <c r="CD25" s="123"/>
      <c r="CE25" s="125">
        <f t="shared" ref="CE25" ca="1" si="178">IF(SUMIF($E$11:$OK$11,CE23,$E13:$OK13)-7=0,1,0)</f>
        <v>0</v>
      </c>
      <c r="CF25" s="123"/>
      <c r="CG25" s="125">
        <f t="shared" ref="CG25" ca="1" si="179">IF(SUMIF($E$11:$OK$11,CG23,$E13:$OK13)-7=0,1,0)</f>
        <v>0</v>
      </c>
      <c r="CH25" s="123"/>
      <c r="CI25" s="125">
        <f t="shared" ref="CI25" ca="1" si="180">IF(SUMIF($E$11:$OK$11,CI23,$E13:$OK13)-7=0,1,0)</f>
        <v>0</v>
      </c>
      <c r="CJ25" s="123"/>
      <c r="CK25" s="125">
        <f t="shared" ref="CK25" ca="1" si="181">IF(SUMIF($E$11:$OK$11,CK23,$E13:$OK13)-7=0,1,0)</f>
        <v>0</v>
      </c>
      <c r="CL25" s="123"/>
      <c r="CM25" s="125">
        <f t="shared" ref="CM25" ca="1" si="182">IF(SUMIF($E$11:$OK$11,CM23,$E13:$OK13)-7=0,1,0)</f>
        <v>0</v>
      </c>
      <c r="CN25" s="123"/>
      <c r="CO25" s="125">
        <f t="shared" ref="CO25" ca="1" si="183">IF(SUMIF($E$11:$OK$11,CO23,$E13:$OK13)-7=0,1,0)</f>
        <v>0</v>
      </c>
      <c r="CP25" s="123"/>
      <c r="CQ25" s="125">
        <f t="shared" ref="CQ25" ca="1" si="184">IF(SUMIF($E$11:$OK$11,CQ23,$E13:$OK13)-7=0,1,0)</f>
        <v>0</v>
      </c>
      <c r="CR25" s="123"/>
      <c r="CS25" s="125">
        <f t="shared" ref="CS25" ca="1" si="185">IF(SUMIF($E$11:$OK$11,CS23,$E13:$OK13)-7=0,1,0)</f>
        <v>0</v>
      </c>
      <c r="CT25" s="123"/>
      <c r="CU25" s="125">
        <f t="shared" ref="CU25" ca="1" si="186">IF(SUMIF($E$11:$OK$11,CU23,$E13:$OK13)-7=0,1,0)</f>
        <v>0</v>
      </c>
      <c r="CV25" s="123"/>
      <c r="CW25" s="125">
        <f t="shared" ref="CW25" ca="1" si="187">IF(SUMIF($E$11:$OK$11,CW23,$E13:$OK13)-7=0,1,0)</f>
        <v>0</v>
      </c>
      <c r="CX25" s="123"/>
      <c r="CY25" s="125">
        <f t="shared" ref="CY25" ca="1" si="188">IF(SUMIF($E$11:$OK$11,CY23,$E13:$OK13)-7=0,1,0)</f>
        <v>0</v>
      </c>
      <c r="CZ25" s="123"/>
      <c r="DA25" s="125">
        <f t="shared" ref="DA25" ca="1" si="189">IF(SUMIF($E$11:$OK$11,DA23,$E13:$OK13)-7=0,1,0)</f>
        <v>0</v>
      </c>
      <c r="DB25" s="123"/>
      <c r="DC25" s="125">
        <f t="shared" ref="DC25" ca="1" si="190">IF(SUMIF($E$11:$OK$11,DC23,$E13:$OK13)-7=0,1,0)</f>
        <v>0</v>
      </c>
      <c r="DD25" s="123"/>
      <c r="DE25" s="125">
        <f t="shared" ref="DE25" ca="1" si="191">IF(SUMIF($E$11:$OK$11,DE23,$E13:$OK13)-7=0,1,0)</f>
        <v>0</v>
      </c>
      <c r="DF25" s="123"/>
      <c r="DG25" s="125">
        <f t="shared" ref="DG25" ca="1" si="192">IF(SUMIF($E$11:$OK$11,DG23,$E13:$OK13)-7=0,1,0)</f>
        <v>0</v>
      </c>
      <c r="DH25" s="123"/>
      <c r="DI25" s="125">
        <f t="shared" ref="DI25" ca="1" si="193">IF(SUMIF($E$11:$OK$11,DI23,$E13:$OK13)-7=0,1,0)</f>
        <v>0</v>
      </c>
      <c r="DJ25" s="123"/>
      <c r="DK25" s="125">
        <f t="shared" ref="DK25" ca="1" si="194">IF(SUMIF($E$11:$OK$11,DK23,$E13:$OK13)-7=0,1,0)</f>
        <v>0</v>
      </c>
      <c r="DL25" s="123"/>
      <c r="DM25" s="125">
        <f t="shared" ref="DM25" ca="1" si="195">IF(SUMIF($E$11:$OK$11,DM23,$E13:$OK13)-7=0,1,0)</f>
        <v>0</v>
      </c>
      <c r="DN25" s="123"/>
      <c r="DO25" s="125">
        <f t="shared" ref="DO25" ca="1" si="196">IF(SUMIF($E$11:$OK$11,DO23,$E13:$OK13)-7=0,1,0)</f>
        <v>0</v>
      </c>
      <c r="DP25" s="123"/>
      <c r="DQ25" s="125">
        <f t="shared" ref="DQ25" ca="1" si="197">IF(SUMIF($E$11:$OK$11,DQ23,$E13:$OK13)-7=0,1,0)</f>
        <v>0</v>
      </c>
      <c r="DR25" s="123"/>
      <c r="DS25" s="125">
        <f t="shared" ref="DS25" ca="1" si="198">IF(SUMIF($E$11:$OK$11,DS23,$E13:$OK13)-7=0,1,0)</f>
        <v>0</v>
      </c>
      <c r="DT25" s="123"/>
      <c r="DU25" s="125">
        <f t="shared" ref="DU25" ca="1" si="199">IF(SUMIF($E$11:$OK$11,DU23,$E13:$OK13)-7=0,1,0)</f>
        <v>0</v>
      </c>
      <c r="DV25" s="123"/>
      <c r="DW25" t="s">
        <v>233</v>
      </c>
      <c r="DX25">
        <f ca="1">SUM(E25:DV25)</f>
        <v>0</v>
      </c>
      <c r="DY25" s="39" t="s">
        <v>234</v>
      </c>
    </row>
    <row r="26" spans="2:401" ht="13.5" customHeight="1" x14ac:dyDescent="0.15">
      <c r="B26" s="125" t="s">
        <v>10</v>
      </c>
      <c r="C26" s="301" t="s">
        <v>228</v>
      </c>
      <c r="D26" s="123"/>
      <c r="E26" s="125">
        <f t="shared" ref="E26" ca="1" si="200">IF(SUMIF($E$11:$OK$11,E24,$E14:$OK14)-7=0,1,0)</f>
        <v>0</v>
      </c>
      <c r="F26" s="123"/>
      <c r="G26" s="125">
        <f ca="1">IF(SUMIF($E$11:$OK$11,G24,$E14:$OK14)-7=0,1,0)</f>
        <v>0</v>
      </c>
      <c r="H26" s="123"/>
      <c r="I26" s="125">
        <f t="shared" ref="I26" ca="1" si="201">IF(SUMIF($E$11:$OK$11,I24,$E14:$OK14)-7=0,1,0)</f>
        <v>0</v>
      </c>
      <c r="J26" s="123"/>
      <c r="K26" s="125">
        <f t="shared" ref="K26" ca="1" si="202">IF(SUMIF($E$11:$OK$11,K24,$E14:$OK14)-7=0,1,0)</f>
        <v>0</v>
      </c>
      <c r="L26" s="123"/>
      <c r="M26" s="125">
        <f t="shared" ref="M26" ca="1" si="203">IF(SUMIF($E$11:$OK$11,M24,$E14:$OK14)-7=0,1,0)</f>
        <v>0</v>
      </c>
      <c r="N26" s="123"/>
      <c r="O26" s="125">
        <f t="shared" ref="O26" ca="1" si="204">IF(SUMIF($E$11:$OK$11,O24,$E14:$OK14)-7=0,1,0)</f>
        <v>0</v>
      </c>
      <c r="P26" s="123"/>
      <c r="Q26" s="125">
        <f t="shared" ref="Q26" ca="1" si="205">IF(SUMIF($E$11:$OK$11,Q24,$E14:$OK14)-7=0,1,0)</f>
        <v>0</v>
      </c>
      <c r="R26" s="123"/>
      <c r="S26" s="125">
        <f t="shared" ref="S26" ca="1" si="206">IF(SUMIF($E$11:$OK$11,S24,$E14:$OK14)-7=0,1,0)</f>
        <v>0</v>
      </c>
      <c r="T26" s="123"/>
      <c r="U26" s="125">
        <f t="shared" ref="U26" ca="1" si="207">IF(SUMIF($E$11:$OK$11,U24,$E14:$OK14)-7=0,1,0)</f>
        <v>0</v>
      </c>
      <c r="V26" s="123"/>
      <c r="W26" s="125">
        <f t="shared" ref="W26" ca="1" si="208">IF(SUMIF($E$11:$OK$11,W24,$E14:$OK14)-7=0,1,0)</f>
        <v>0</v>
      </c>
      <c r="X26" s="123"/>
      <c r="Y26" s="125">
        <f t="shared" ref="Y26" ca="1" si="209">IF(SUMIF($E$11:$OK$11,Y24,$E14:$OK14)-7=0,1,0)</f>
        <v>0</v>
      </c>
      <c r="Z26" s="123"/>
      <c r="AA26" s="125">
        <f t="shared" ref="AA26" ca="1" si="210">IF(SUMIF($E$11:$OK$11,AA24,$E14:$OK14)-7=0,1,0)</f>
        <v>0</v>
      </c>
      <c r="AB26" s="123"/>
      <c r="AC26" s="125">
        <f t="shared" ref="AC26" ca="1" si="211">IF(SUMIF($E$11:$OK$11,AC24,$E14:$OK14)-7=0,1,0)</f>
        <v>0</v>
      </c>
      <c r="AD26" s="123"/>
      <c r="AE26" s="125">
        <f t="shared" ref="AE26" ca="1" si="212">IF(SUMIF($E$11:$OK$11,AE24,$E14:$OK14)-7=0,1,0)</f>
        <v>0</v>
      </c>
      <c r="AF26" s="123"/>
      <c r="AG26" s="125">
        <f t="shared" ref="AG26" ca="1" si="213">IF(SUMIF($E$11:$OK$11,AG24,$E14:$OK14)-7=0,1,0)</f>
        <v>0</v>
      </c>
      <c r="AH26" s="123"/>
      <c r="AI26" s="125">
        <f t="shared" ref="AI26" ca="1" si="214">IF(SUMIF($E$11:$OK$11,AI24,$E14:$OK14)-7=0,1,0)</f>
        <v>0</v>
      </c>
      <c r="AJ26" s="123"/>
      <c r="AK26" s="125">
        <f t="shared" ref="AK26" ca="1" si="215">IF(SUMIF($E$11:$OK$11,AK24,$E14:$OK14)-7=0,1,0)</f>
        <v>0</v>
      </c>
      <c r="AL26" s="123"/>
      <c r="AM26" s="125">
        <f t="shared" ref="AM26" ca="1" si="216">IF(SUMIF($E$11:$OK$11,AM24,$E14:$OK14)-7=0,1,0)</f>
        <v>0</v>
      </c>
      <c r="AN26" s="123"/>
      <c r="AO26" s="125">
        <f t="shared" ref="AO26" ca="1" si="217">IF(SUMIF($E$11:$OK$11,AO24,$E14:$OK14)-7=0,1,0)</f>
        <v>0</v>
      </c>
      <c r="AP26" s="123"/>
      <c r="AQ26" s="125">
        <f t="shared" ref="AQ26" ca="1" si="218">IF(SUMIF($E$11:$OK$11,AQ24,$E14:$OK14)-7=0,1,0)</f>
        <v>0</v>
      </c>
      <c r="AR26" s="123"/>
      <c r="AS26" s="125">
        <f t="shared" ref="AS26" ca="1" si="219">IF(SUMIF($E$11:$OK$11,AS24,$E14:$OK14)-7=0,1,0)</f>
        <v>0</v>
      </c>
      <c r="AT26" s="123"/>
      <c r="AU26" s="125">
        <f t="shared" ref="AU26" ca="1" si="220">IF(SUMIF($E$11:$OK$11,AU24,$E14:$OK14)-7=0,1,0)</f>
        <v>0</v>
      </c>
      <c r="AV26" s="123"/>
      <c r="AW26" s="125">
        <f t="shared" ref="AW26" ca="1" si="221">IF(SUMIF($E$11:$OK$11,AW24,$E14:$OK14)-7=0,1,0)</f>
        <v>0</v>
      </c>
      <c r="AX26" s="123"/>
      <c r="AY26" s="125">
        <f t="shared" ref="AY26" ca="1" si="222">IF(SUMIF($E$11:$OK$11,AY24,$E14:$OK14)-7=0,1,0)</f>
        <v>0</v>
      </c>
      <c r="AZ26" s="123"/>
      <c r="BA26" s="125">
        <f t="shared" ref="BA26" ca="1" si="223">IF(SUMIF($E$11:$OK$11,BA24,$E14:$OK14)-7=0,1,0)</f>
        <v>0</v>
      </c>
      <c r="BB26" s="123"/>
      <c r="BC26" s="125">
        <f t="shared" ref="BC26" ca="1" si="224">IF(SUMIF($E$11:$OK$11,BC24,$E14:$OK14)-7=0,1,0)</f>
        <v>0</v>
      </c>
      <c r="BD26" s="123"/>
      <c r="BE26" s="125">
        <f t="shared" ref="BE26" ca="1" si="225">IF(SUMIF($E$11:$OK$11,BE24,$E14:$OK14)-7=0,1,0)</f>
        <v>0</v>
      </c>
      <c r="BF26" s="123"/>
      <c r="BG26" s="125">
        <f t="shared" ref="BG26" ca="1" si="226">IF(SUMIF($E$11:$OK$11,BG24,$E14:$OK14)-7=0,1,0)</f>
        <v>0</v>
      </c>
      <c r="BH26" s="123"/>
      <c r="BI26" s="125">
        <f t="shared" ref="BI26" ca="1" si="227">IF(SUMIF($E$11:$OK$11,BI24,$E14:$OK14)-7=0,1,0)</f>
        <v>0</v>
      </c>
      <c r="BJ26" s="123"/>
      <c r="BK26" s="125">
        <f t="shared" ref="BK26" ca="1" si="228">IF(SUMIF($E$11:$OK$11,BK24,$E14:$OK14)-7=0,1,0)</f>
        <v>0</v>
      </c>
      <c r="BL26" s="123"/>
      <c r="BM26" s="125">
        <f t="shared" ref="BM26" ca="1" si="229">IF(SUMIF($E$11:$OK$11,BM24,$E14:$OK14)-7=0,1,0)</f>
        <v>0</v>
      </c>
      <c r="BN26" s="123"/>
      <c r="BO26" s="125">
        <f t="shared" ref="BO26" ca="1" si="230">IF(SUMIF($E$11:$OK$11,BO24,$E14:$OK14)-7=0,1,0)</f>
        <v>0</v>
      </c>
      <c r="BP26" s="123"/>
      <c r="BQ26" s="125">
        <f t="shared" ref="BQ26" ca="1" si="231">IF(SUMIF($E$11:$OK$11,BQ24,$E14:$OK14)-7=0,1,0)</f>
        <v>0</v>
      </c>
      <c r="BR26" s="123"/>
      <c r="BS26" s="125">
        <f t="shared" ref="BS26" ca="1" si="232">IF(SUMIF($E$11:$OK$11,BS24,$E14:$OK14)-7=0,1,0)</f>
        <v>0</v>
      </c>
      <c r="BT26" s="123"/>
      <c r="BU26" s="125">
        <f t="shared" ref="BU26" ca="1" si="233">IF(SUMIF($E$11:$OK$11,BU24,$E14:$OK14)-7=0,1,0)</f>
        <v>0</v>
      </c>
      <c r="BV26" s="123"/>
      <c r="BW26" s="125">
        <f t="shared" ref="BW26" ca="1" si="234">IF(SUMIF($E$11:$OK$11,BW24,$E14:$OK14)-7=0,1,0)</f>
        <v>0</v>
      </c>
      <c r="BX26" s="123"/>
      <c r="BY26" s="125">
        <f t="shared" ref="BY26" ca="1" si="235">IF(SUMIF($E$11:$OK$11,BY24,$E14:$OK14)-7=0,1,0)</f>
        <v>0</v>
      </c>
      <c r="BZ26" s="123"/>
      <c r="CA26" s="125">
        <f t="shared" ref="CA26" ca="1" si="236">IF(SUMIF($E$11:$OK$11,CA24,$E14:$OK14)-7=0,1,0)</f>
        <v>0</v>
      </c>
      <c r="CB26" s="123"/>
      <c r="CC26" s="125">
        <f t="shared" ref="CC26" ca="1" si="237">IF(SUMIF($E$11:$OK$11,CC24,$E14:$OK14)-7=0,1,0)</f>
        <v>0</v>
      </c>
      <c r="CD26" s="123"/>
      <c r="CE26" s="125">
        <f t="shared" ref="CE26" ca="1" si="238">IF(SUMIF($E$11:$OK$11,CE24,$E14:$OK14)-7=0,1,0)</f>
        <v>0</v>
      </c>
      <c r="CF26" s="123"/>
      <c r="CG26" s="125">
        <f t="shared" ref="CG26" ca="1" si="239">IF(SUMIF($E$11:$OK$11,CG24,$E14:$OK14)-7=0,1,0)</f>
        <v>0</v>
      </c>
      <c r="CH26" s="123"/>
      <c r="CI26" s="125">
        <f t="shared" ref="CI26" ca="1" si="240">IF(SUMIF($E$11:$OK$11,CI24,$E14:$OK14)-7=0,1,0)</f>
        <v>0</v>
      </c>
      <c r="CJ26" s="123"/>
      <c r="CK26" s="125">
        <f t="shared" ref="CK26" ca="1" si="241">IF(SUMIF($E$11:$OK$11,CK24,$E14:$OK14)-7=0,1,0)</f>
        <v>0</v>
      </c>
      <c r="CL26" s="123"/>
      <c r="CM26" s="125">
        <f t="shared" ref="CM26" ca="1" si="242">IF(SUMIF($E$11:$OK$11,CM24,$E14:$OK14)-7=0,1,0)</f>
        <v>0</v>
      </c>
      <c r="CN26" s="123"/>
      <c r="CO26" s="125">
        <f t="shared" ref="CO26" ca="1" si="243">IF(SUMIF($E$11:$OK$11,CO24,$E14:$OK14)-7=0,1,0)</f>
        <v>0</v>
      </c>
      <c r="CP26" s="123"/>
      <c r="CQ26" s="125">
        <f t="shared" ref="CQ26" ca="1" si="244">IF(SUMIF($E$11:$OK$11,CQ24,$E14:$OK14)-7=0,1,0)</f>
        <v>0</v>
      </c>
      <c r="CR26" s="123"/>
      <c r="CS26" s="125">
        <f t="shared" ref="CS26" ca="1" si="245">IF(SUMIF($E$11:$OK$11,CS24,$E14:$OK14)-7=0,1,0)</f>
        <v>0</v>
      </c>
      <c r="CT26" s="123"/>
      <c r="CU26" s="125">
        <f t="shared" ref="CU26" ca="1" si="246">IF(SUMIF($E$11:$OK$11,CU24,$E14:$OK14)-7=0,1,0)</f>
        <v>0</v>
      </c>
      <c r="CV26" s="123"/>
      <c r="CW26" s="125">
        <f t="shared" ref="CW26" ca="1" si="247">IF(SUMIF($E$11:$OK$11,CW24,$E14:$OK14)-7=0,1,0)</f>
        <v>0</v>
      </c>
      <c r="CX26" s="123"/>
      <c r="CY26" s="125">
        <f t="shared" ref="CY26" ca="1" si="248">IF(SUMIF($E$11:$OK$11,CY24,$E14:$OK14)-7=0,1,0)</f>
        <v>0</v>
      </c>
      <c r="CZ26" s="123"/>
      <c r="DA26" s="125">
        <f t="shared" ref="DA26" ca="1" si="249">IF(SUMIF($E$11:$OK$11,DA24,$E14:$OK14)-7=0,1,0)</f>
        <v>0</v>
      </c>
      <c r="DB26" s="123"/>
      <c r="DC26" s="125">
        <f t="shared" ref="DC26" ca="1" si="250">IF(SUMIF($E$11:$OK$11,DC24,$E14:$OK14)-7=0,1,0)</f>
        <v>0</v>
      </c>
      <c r="DD26" s="123"/>
      <c r="DE26" s="125">
        <f t="shared" ref="DE26" ca="1" si="251">IF(SUMIF($E$11:$OK$11,DE24,$E14:$OK14)-7=0,1,0)</f>
        <v>0</v>
      </c>
      <c r="DF26" s="123"/>
      <c r="DG26" s="125">
        <f t="shared" ref="DG26" ca="1" si="252">IF(SUMIF($E$11:$OK$11,DG24,$E14:$OK14)-7=0,1,0)</f>
        <v>0</v>
      </c>
      <c r="DH26" s="123"/>
      <c r="DI26" s="125">
        <f t="shared" ref="DI26" ca="1" si="253">IF(SUMIF($E$11:$OK$11,DI24,$E14:$OK14)-7=0,1,0)</f>
        <v>0</v>
      </c>
      <c r="DJ26" s="123"/>
      <c r="DK26" s="125">
        <f t="shared" ref="DK26" ca="1" si="254">IF(SUMIF($E$11:$OK$11,DK24,$E14:$OK14)-7=0,1,0)</f>
        <v>0</v>
      </c>
      <c r="DL26" s="123"/>
      <c r="DM26" s="125">
        <f t="shared" ref="DM26" ca="1" si="255">IF(SUMIF($E$11:$OK$11,DM24,$E14:$OK14)-7=0,1,0)</f>
        <v>0</v>
      </c>
      <c r="DN26" s="123"/>
      <c r="DO26" s="125">
        <f t="shared" ref="DO26" ca="1" si="256">IF(SUMIF($E$11:$OK$11,DO24,$E14:$OK14)-7=0,1,0)</f>
        <v>0</v>
      </c>
      <c r="DP26" s="123"/>
      <c r="DQ26" s="125">
        <f t="shared" ref="DQ26" ca="1" si="257">IF(SUMIF($E$11:$OK$11,DQ24,$E14:$OK14)-7=0,1,0)</f>
        <v>0</v>
      </c>
      <c r="DR26" s="123"/>
      <c r="DS26" s="125">
        <f t="shared" ref="DS26" ca="1" si="258">IF(SUMIF($E$11:$OK$11,DS24,$E14:$OK14)-7=0,1,0)</f>
        <v>0</v>
      </c>
      <c r="DT26" s="123"/>
      <c r="DU26" s="125">
        <f t="shared" ref="DU26" ca="1" si="259">IF(SUMIF($E$11:$OK$11,DU24,$E14:$OK14)-7=0,1,0)</f>
        <v>0</v>
      </c>
      <c r="DV26" s="123"/>
      <c r="DW26" t="s">
        <v>233</v>
      </c>
      <c r="DX26">
        <f ca="1">SUM(E26:DV26)</f>
        <v>0</v>
      </c>
      <c r="DY26" s="39" t="s">
        <v>234</v>
      </c>
    </row>
    <row r="27" spans="2:401" ht="13.5" customHeight="1" x14ac:dyDescent="0.15">
      <c r="B27" s="125" t="s">
        <v>10</v>
      </c>
      <c r="C27" s="300" t="s">
        <v>107</v>
      </c>
      <c r="D27" s="123"/>
      <c r="E27" s="125">
        <f t="shared" ref="E27" ca="1" si="260">IF(SUMIF($E$11:$OK$11,E25,$E15:$OK15)-7=0,1,0)</f>
        <v>0</v>
      </c>
      <c r="F27" s="123"/>
      <c r="G27" s="125">
        <f ca="1">IF(SUMIF($E$11:$OK$11,G25,$E15:$OK15)-7=0,1,0)</f>
        <v>0</v>
      </c>
      <c r="H27" s="123"/>
      <c r="I27" s="125">
        <f t="shared" ref="I27" ca="1" si="261">IF(SUMIF($E$11:$OK$11,I25,$E15:$OK15)-7=0,1,0)</f>
        <v>0</v>
      </c>
      <c r="J27" s="123"/>
      <c r="K27" s="125">
        <f t="shared" ref="K27" ca="1" si="262">IF(SUMIF($E$11:$OK$11,K25,$E15:$OK15)-7=0,1,0)</f>
        <v>0</v>
      </c>
      <c r="L27" s="123"/>
      <c r="M27" s="125">
        <f t="shared" ref="M27" ca="1" si="263">IF(SUMIF($E$11:$OK$11,M25,$E15:$OK15)-7=0,1,0)</f>
        <v>0</v>
      </c>
      <c r="N27" s="123"/>
      <c r="O27" s="125">
        <f t="shared" ref="O27" ca="1" si="264">IF(SUMIF($E$11:$OK$11,O25,$E15:$OK15)-7=0,1,0)</f>
        <v>0</v>
      </c>
      <c r="P27" s="123"/>
      <c r="Q27" s="125">
        <f t="shared" ref="Q27" ca="1" si="265">IF(SUMIF($E$11:$OK$11,Q25,$E15:$OK15)-7=0,1,0)</f>
        <v>0</v>
      </c>
      <c r="R27" s="123"/>
      <c r="S27" s="125">
        <f t="shared" ref="S27" ca="1" si="266">IF(SUMIF($E$11:$OK$11,S25,$E15:$OK15)-7=0,1,0)</f>
        <v>0</v>
      </c>
      <c r="T27" s="123"/>
      <c r="U27" s="125">
        <f t="shared" ref="U27" ca="1" si="267">IF(SUMIF($E$11:$OK$11,U25,$E15:$OK15)-7=0,1,0)</f>
        <v>0</v>
      </c>
      <c r="V27" s="123"/>
      <c r="W27" s="125">
        <f t="shared" ref="W27" ca="1" si="268">IF(SUMIF($E$11:$OK$11,W25,$E15:$OK15)-7=0,1,0)</f>
        <v>0</v>
      </c>
      <c r="X27" s="123"/>
      <c r="Y27" s="125">
        <f t="shared" ref="Y27" ca="1" si="269">IF(SUMIF($E$11:$OK$11,Y25,$E15:$OK15)-7=0,1,0)</f>
        <v>0</v>
      </c>
      <c r="Z27" s="123"/>
      <c r="AA27" s="125">
        <f t="shared" ref="AA27" ca="1" si="270">IF(SUMIF($E$11:$OK$11,AA25,$E15:$OK15)-7=0,1,0)</f>
        <v>0</v>
      </c>
      <c r="AB27" s="123"/>
      <c r="AC27" s="125">
        <f t="shared" ref="AC27" ca="1" si="271">IF(SUMIF($E$11:$OK$11,AC25,$E15:$OK15)-7=0,1,0)</f>
        <v>0</v>
      </c>
      <c r="AD27" s="123"/>
      <c r="AE27" s="125">
        <f t="shared" ref="AE27" ca="1" si="272">IF(SUMIF($E$11:$OK$11,AE25,$E15:$OK15)-7=0,1,0)</f>
        <v>0</v>
      </c>
      <c r="AF27" s="123"/>
      <c r="AG27" s="125">
        <f t="shared" ref="AG27" ca="1" si="273">IF(SUMIF($E$11:$OK$11,AG25,$E15:$OK15)-7=0,1,0)</f>
        <v>0</v>
      </c>
      <c r="AH27" s="123"/>
      <c r="AI27" s="125">
        <f t="shared" ref="AI27" ca="1" si="274">IF(SUMIF($E$11:$OK$11,AI25,$E15:$OK15)-7=0,1,0)</f>
        <v>0</v>
      </c>
      <c r="AJ27" s="123"/>
      <c r="AK27" s="125">
        <f t="shared" ref="AK27" ca="1" si="275">IF(SUMIF($E$11:$OK$11,AK25,$E15:$OK15)-7=0,1,0)</f>
        <v>0</v>
      </c>
      <c r="AL27" s="123"/>
      <c r="AM27" s="125">
        <f t="shared" ref="AM27" ca="1" si="276">IF(SUMIF($E$11:$OK$11,AM25,$E15:$OK15)-7=0,1,0)</f>
        <v>0</v>
      </c>
      <c r="AN27" s="123"/>
      <c r="AO27" s="125">
        <f t="shared" ref="AO27" ca="1" si="277">IF(SUMIF($E$11:$OK$11,AO25,$E15:$OK15)-7=0,1,0)</f>
        <v>0</v>
      </c>
      <c r="AP27" s="123"/>
      <c r="AQ27" s="125">
        <f t="shared" ref="AQ27" ca="1" si="278">IF(SUMIF($E$11:$OK$11,AQ25,$E15:$OK15)-7=0,1,0)</f>
        <v>0</v>
      </c>
      <c r="AR27" s="123"/>
      <c r="AS27" s="125">
        <f t="shared" ref="AS27" ca="1" si="279">IF(SUMIF($E$11:$OK$11,AS25,$E15:$OK15)-7=0,1,0)</f>
        <v>0</v>
      </c>
      <c r="AT27" s="123"/>
      <c r="AU27" s="125">
        <f t="shared" ref="AU27" ca="1" si="280">IF(SUMIF($E$11:$OK$11,AU25,$E15:$OK15)-7=0,1,0)</f>
        <v>0</v>
      </c>
      <c r="AV27" s="123"/>
      <c r="AW27" s="125">
        <f t="shared" ref="AW27" ca="1" si="281">IF(SUMIF($E$11:$OK$11,AW25,$E15:$OK15)-7=0,1,0)</f>
        <v>0</v>
      </c>
      <c r="AX27" s="123"/>
      <c r="AY27" s="125">
        <f t="shared" ref="AY27" ca="1" si="282">IF(SUMIF($E$11:$OK$11,AY25,$E15:$OK15)-7=0,1,0)</f>
        <v>0</v>
      </c>
      <c r="AZ27" s="123"/>
      <c r="BA27" s="125">
        <f t="shared" ref="BA27" ca="1" si="283">IF(SUMIF($E$11:$OK$11,BA25,$E15:$OK15)-7=0,1,0)</f>
        <v>0</v>
      </c>
      <c r="BB27" s="123"/>
      <c r="BC27" s="125">
        <f t="shared" ref="BC27" ca="1" si="284">IF(SUMIF($E$11:$OK$11,BC25,$E15:$OK15)-7=0,1,0)</f>
        <v>0</v>
      </c>
      <c r="BD27" s="123"/>
      <c r="BE27" s="125">
        <f t="shared" ref="BE27" ca="1" si="285">IF(SUMIF($E$11:$OK$11,BE25,$E15:$OK15)-7=0,1,0)</f>
        <v>0</v>
      </c>
      <c r="BF27" s="123"/>
      <c r="BG27" s="125">
        <f t="shared" ref="BG27" ca="1" si="286">IF(SUMIF($E$11:$OK$11,BG25,$E15:$OK15)-7=0,1,0)</f>
        <v>0</v>
      </c>
      <c r="BH27" s="123"/>
      <c r="BI27" s="125">
        <f t="shared" ref="BI27" ca="1" si="287">IF(SUMIF($E$11:$OK$11,BI25,$E15:$OK15)-7=0,1,0)</f>
        <v>0</v>
      </c>
      <c r="BJ27" s="123"/>
      <c r="BK27" s="125">
        <f t="shared" ref="BK27" ca="1" si="288">IF(SUMIF($E$11:$OK$11,BK25,$E15:$OK15)-7=0,1,0)</f>
        <v>0</v>
      </c>
      <c r="BL27" s="123"/>
      <c r="BM27" s="125">
        <f t="shared" ref="BM27" ca="1" si="289">IF(SUMIF($E$11:$OK$11,BM25,$E15:$OK15)-7=0,1,0)</f>
        <v>0</v>
      </c>
      <c r="BN27" s="123"/>
      <c r="BO27" s="125">
        <f t="shared" ref="BO27" ca="1" si="290">IF(SUMIF($E$11:$OK$11,BO25,$E15:$OK15)-7=0,1,0)</f>
        <v>0</v>
      </c>
      <c r="BP27" s="123"/>
      <c r="BQ27" s="125">
        <f t="shared" ref="BQ27" ca="1" si="291">IF(SUMIF($E$11:$OK$11,BQ25,$E15:$OK15)-7=0,1,0)</f>
        <v>0</v>
      </c>
      <c r="BR27" s="123"/>
      <c r="BS27" s="125">
        <f t="shared" ref="BS27" ca="1" si="292">IF(SUMIF($E$11:$OK$11,BS25,$E15:$OK15)-7=0,1,0)</f>
        <v>0</v>
      </c>
      <c r="BT27" s="123"/>
      <c r="BU27" s="125">
        <f t="shared" ref="BU27" ca="1" si="293">IF(SUMIF($E$11:$OK$11,BU25,$E15:$OK15)-7=0,1,0)</f>
        <v>0</v>
      </c>
      <c r="BV27" s="123"/>
      <c r="BW27" s="125">
        <f t="shared" ref="BW27" ca="1" si="294">IF(SUMIF($E$11:$OK$11,BW25,$E15:$OK15)-7=0,1,0)</f>
        <v>0</v>
      </c>
      <c r="BX27" s="123"/>
      <c r="BY27" s="125">
        <f t="shared" ref="BY27" ca="1" si="295">IF(SUMIF($E$11:$OK$11,BY25,$E15:$OK15)-7=0,1,0)</f>
        <v>0</v>
      </c>
      <c r="BZ27" s="123"/>
      <c r="CA27" s="125">
        <f t="shared" ref="CA27" ca="1" si="296">IF(SUMIF($E$11:$OK$11,CA25,$E15:$OK15)-7=0,1,0)</f>
        <v>0</v>
      </c>
      <c r="CB27" s="123"/>
      <c r="CC27" s="125">
        <f t="shared" ref="CC27" ca="1" si="297">IF(SUMIF($E$11:$OK$11,CC25,$E15:$OK15)-7=0,1,0)</f>
        <v>0</v>
      </c>
      <c r="CD27" s="123"/>
      <c r="CE27" s="125">
        <f t="shared" ref="CE27" ca="1" si="298">IF(SUMIF($E$11:$OK$11,CE25,$E15:$OK15)-7=0,1,0)</f>
        <v>0</v>
      </c>
      <c r="CF27" s="123"/>
      <c r="CG27" s="125">
        <f t="shared" ref="CG27" ca="1" si="299">IF(SUMIF($E$11:$OK$11,CG25,$E15:$OK15)-7=0,1,0)</f>
        <v>0</v>
      </c>
      <c r="CH27" s="123"/>
      <c r="CI27" s="125">
        <f t="shared" ref="CI27" ca="1" si="300">IF(SUMIF($E$11:$OK$11,CI25,$E15:$OK15)-7=0,1,0)</f>
        <v>0</v>
      </c>
      <c r="CJ27" s="123"/>
      <c r="CK27" s="125">
        <f t="shared" ref="CK27" ca="1" si="301">IF(SUMIF($E$11:$OK$11,CK25,$E15:$OK15)-7=0,1,0)</f>
        <v>0</v>
      </c>
      <c r="CL27" s="123"/>
      <c r="CM27" s="125">
        <f t="shared" ref="CM27" ca="1" si="302">IF(SUMIF($E$11:$OK$11,CM25,$E15:$OK15)-7=0,1,0)</f>
        <v>0</v>
      </c>
      <c r="CN27" s="123"/>
      <c r="CO27" s="125">
        <f t="shared" ref="CO27" ca="1" si="303">IF(SUMIF($E$11:$OK$11,CO25,$E15:$OK15)-7=0,1,0)</f>
        <v>0</v>
      </c>
      <c r="CP27" s="123"/>
      <c r="CQ27" s="125">
        <f t="shared" ref="CQ27" ca="1" si="304">IF(SUMIF($E$11:$OK$11,CQ25,$E15:$OK15)-7=0,1,0)</f>
        <v>0</v>
      </c>
      <c r="CR27" s="123"/>
      <c r="CS27" s="125">
        <f t="shared" ref="CS27" ca="1" si="305">IF(SUMIF($E$11:$OK$11,CS25,$E15:$OK15)-7=0,1,0)</f>
        <v>0</v>
      </c>
      <c r="CT27" s="123"/>
      <c r="CU27" s="125">
        <f t="shared" ref="CU27" ca="1" si="306">IF(SUMIF($E$11:$OK$11,CU25,$E15:$OK15)-7=0,1,0)</f>
        <v>0</v>
      </c>
      <c r="CV27" s="123"/>
      <c r="CW27" s="125">
        <f t="shared" ref="CW27" ca="1" si="307">IF(SUMIF($E$11:$OK$11,CW25,$E15:$OK15)-7=0,1,0)</f>
        <v>0</v>
      </c>
      <c r="CX27" s="123"/>
      <c r="CY27" s="125">
        <f t="shared" ref="CY27" ca="1" si="308">IF(SUMIF($E$11:$OK$11,CY25,$E15:$OK15)-7=0,1,0)</f>
        <v>0</v>
      </c>
      <c r="CZ27" s="123"/>
      <c r="DA27" s="125">
        <f t="shared" ref="DA27" ca="1" si="309">IF(SUMIF($E$11:$OK$11,DA25,$E15:$OK15)-7=0,1,0)</f>
        <v>0</v>
      </c>
      <c r="DB27" s="123"/>
      <c r="DC27" s="125">
        <f t="shared" ref="DC27" ca="1" si="310">IF(SUMIF($E$11:$OK$11,DC25,$E15:$OK15)-7=0,1,0)</f>
        <v>0</v>
      </c>
      <c r="DD27" s="123"/>
      <c r="DE27" s="125">
        <f t="shared" ref="DE27" ca="1" si="311">IF(SUMIF($E$11:$OK$11,DE25,$E15:$OK15)-7=0,1,0)</f>
        <v>0</v>
      </c>
      <c r="DF27" s="123"/>
      <c r="DG27" s="125">
        <f t="shared" ref="DG27" ca="1" si="312">IF(SUMIF($E$11:$OK$11,DG25,$E15:$OK15)-7=0,1,0)</f>
        <v>0</v>
      </c>
      <c r="DH27" s="123"/>
      <c r="DI27" s="125">
        <f t="shared" ref="DI27" ca="1" si="313">IF(SUMIF($E$11:$OK$11,DI25,$E15:$OK15)-7=0,1,0)</f>
        <v>0</v>
      </c>
      <c r="DJ27" s="123"/>
      <c r="DK27" s="125">
        <f t="shared" ref="DK27" ca="1" si="314">IF(SUMIF($E$11:$OK$11,DK25,$E15:$OK15)-7=0,1,0)</f>
        <v>0</v>
      </c>
      <c r="DL27" s="123"/>
      <c r="DM27" s="125">
        <f t="shared" ref="DM27" ca="1" si="315">IF(SUMIF($E$11:$OK$11,DM25,$E15:$OK15)-7=0,1,0)</f>
        <v>0</v>
      </c>
      <c r="DN27" s="123"/>
      <c r="DO27" s="125">
        <f t="shared" ref="DO27" ca="1" si="316">IF(SUMIF($E$11:$OK$11,DO25,$E15:$OK15)-7=0,1,0)</f>
        <v>0</v>
      </c>
      <c r="DP27" s="123"/>
      <c r="DQ27" s="125">
        <f t="shared" ref="DQ27" ca="1" si="317">IF(SUMIF($E$11:$OK$11,DQ25,$E15:$OK15)-7=0,1,0)</f>
        <v>0</v>
      </c>
      <c r="DR27" s="123"/>
      <c r="DS27" s="125">
        <f t="shared" ref="DS27" ca="1" si="318">IF(SUMIF($E$11:$OK$11,DS25,$E15:$OK15)-7=0,1,0)</f>
        <v>0</v>
      </c>
      <c r="DT27" s="123"/>
      <c r="DU27" s="125">
        <f t="shared" ref="DU27" ca="1" si="319">IF(SUMIF($E$11:$OK$11,DU25,$E15:$OK15)-7=0,1,0)</f>
        <v>0</v>
      </c>
      <c r="DV27" s="123"/>
      <c r="DW27" t="s">
        <v>233</v>
      </c>
      <c r="DX27">
        <f ca="1">SUM(E27:DV27)</f>
        <v>0</v>
      </c>
      <c r="DY27" s="39" t="s">
        <v>234</v>
      </c>
    </row>
    <row r="28" spans="2:401" ht="13.5" customHeight="1" thickBot="1" x14ac:dyDescent="0.2">
      <c r="B28" s="280" t="s">
        <v>219</v>
      </c>
      <c r="C28" s="281"/>
      <c r="D28" s="282"/>
      <c r="E28" s="233"/>
      <c r="F28" s="124"/>
      <c r="G28" s="233"/>
      <c r="H28" s="124"/>
      <c r="I28" s="233"/>
      <c r="J28" s="124"/>
      <c r="K28" s="233"/>
      <c r="L28" s="124"/>
      <c r="M28" s="233"/>
      <c r="N28" s="124"/>
      <c r="O28" s="233"/>
      <c r="P28" s="124"/>
      <c r="Q28" s="233"/>
      <c r="R28" s="124"/>
      <c r="S28" s="233"/>
      <c r="T28" s="124"/>
      <c r="U28" s="233"/>
      <c r="V28" s="124"/>
      <c r="W28" s="233"/>
      <c r="X28" s="124"/>
      <c r="Y28" s="233"/>
      <c r="Z28" s="124"/>
      <c r="AA28" s="233"/>
      <c r="AB28" s="124"/>
      <c r="AC28" s="233"/>
      <c r="AD28" s="124"/>
      <c r="AE28" s="233"/>
      <c r="AF28" s="124"/>
      <c r="AG28" s="233"/>
      <c r="AH28" s="124"/>
      <c r="AI28" s="233"/>
      <c r="AJ28" s="124"/>
      <c r="AK28" s="233"/>
      <c r="AL28" s="124"/>
      <c r="AM28" s="233"/>
      <c r="AN28" s="124"/>
      <c r="AO28" s="233"/>
      <c r="AP28" s="124"/>
      <c r="AQ28" s="233"/>
      <c r="AR28" s="124"/>
      <c r="AS28" s="233"/>
      <c r="AT28" s="124"/>
      <c r="AU28" s="233"/>
      <c r="AV28" s="124"/>
      <c r="AW28" s="233"/>
      <c r="AX28" s="124"/>
      <c r="AY28" s="233"/>
      <c r="AZ28" s="124"/>
      <c r="BA28" s="233"/>
      <c r="BB28" s="124"/>
      <c r="BC28" s="233"/>
      <c r="BD28" s="124"/>
      <c r="BE28" s="233"/>
      <c r="BF28" s="124"/>
      <c r="BG28" s="233"/>
      <c r="BH28" s="124"/>
      <c r="BI28" s="233"/>
      <c r="BJ28" s="124"/>
      <c r="BK28" s="233"/>
      <c r="BL28" s="124"/>
      <c r="BM28" s="233"/>
      <c r="BN28" s="124"/>
      <c r="BO28" s="233"/>
      <c r="BP28" s="124"/>
      <c r="BQ28" s="233"/>
      <c r="BR28" s="124"/>
      <c r="BS28" s="233"/>
      <c r="BT28" s="124"/>
      <c r="BU28" s="233"/>
      <c r="BV28" s="124"/>
      <c r="BW28" s="233"/>
      <c r="BX28" s="124"/>
      <c r="BY28" s="233"/>
      <c r="BZ28" s="124"/>
      <c r="CA28" s="233"/>
      <c r="CB28" s="124"/>
      <c r="CC28" s="233"/>
      <c r="CD28" s="124"/>
      <c r="CE28" s="233"/>
      <c r="CF28" s="124"/>
      <c r="CG28" s="233"/>
      <c r="CH28" s="124"/>
      <c r="CI28" s="233"/>
      <c r="CJ28" s="124"/>
      <c r="CK28" s="233"/>
      <c r="CL28" s="124"/>
      <c r="CM28" s="233"/>
      <c r="CN28" s="124"/>
      <c r="CO28" s="233"/>
      <c r="CP28" s="124"/>
      <c r="CQ28" s="233"/>
      <c r="CR28" s="124"/>
      <c r="CS28" s="233"/>
      <c r="CT28" s="124"/>
      <c r="CU28" s="233"/>
      <c r="CV28" s="124"/>
      <c r="CW28" s="233"/>
      <c r="CX28" s="124"/>
      <c r="CY28" s="233"/>
      <c r="CZ28" s="124"/>
      <c r="DA28" s="233"/>
      <c r="DB28" s="124"/>
      <c r="DC28" s="233"/>
      <c r="DD28" s="124"/>
      <c r="DE28" s="233"/>
      <c r="DF28" s="124"/>
      <c r="DG28" s="233"/>
      <c r="DH28" s="124"/>
      <c r="DI28" s="233"/>
      <c r="DJ28" s="124"/>
      <c r="DK28" s="233"/>
      <c r="DL28" s="124"/>
      <c r="DM28" s="233"/>
      <c r="DN28" s="124"/>
      <c r="DO28" s="233"/>
      <c r="DP28" s="124"/>
      <c r="DQ28" s="233"/>
      <c r="DR28" s="124"/>
      <c r="DS28" s="233"/>
      <c r="DT28" s="124"/>
      <c r="DU28" s="233"/>
      <c r="DV28" s="124"/>
    </row>
    <row r="29" spans="2:401" ht="13.5" customHeight="1" x14ac:dyDescent="0.15">
      <c r="B29" s="195" t="s">
        <v>9</v>
      </c>
      <c r="C29" s="301" t="s">
        <v>228</v>
      </c>
      <c r="D29" s="194"/>
      <c r="E29" s="195">
        <f>COUNTIF($E$17:$OK$17,"土■1■土")+COUNTIF($E$17:$OK$17,"土休1休土")+COUNTIF($E$17:$OK$17,"日■1■日")+COUNTIF($E$17:$OK$17,"日休1休日")</f>
        <v>0</v>
      </c>
      <c r="F29" s="194"/>
      <c r="G29" s="195">
        <f>COUNTIF($E$17:$OK$17,"土■2■土")+COUNTIF($E$17:$OK$17,"土休2休土")+COUNTIF($E$17:$OK$17,"日■2■日")+COUNTIF($E$17:$OK$17,"日休2休日")</f>
        <v>0</v>
      </c>
      <c r="H29" s="194"/>
      <c r="I29" s="195">
        <f>COUNTIF($E$17:$OK$17,"土■3■土")+COUNTIF($E$17:$OK$17,"土休3休土")+COUNTIF($E$17:$OK$17,"日■3■日")+COUNTIF($E$17:$OK$17,"日休3休日")</f>
        <v>0</v>
      </c>
      <c r="J29" s="194"/>
      <c r="K29" s="195">
        <f>COUNTIF($E$17:$OK$17,"土■4■土")+COUNTIF($E$17:$OK$17,"土休4休土")+COUNTIF($E$17:$OK$17,"日■4■日")+COUNTIF($E$17:$OK$17,"日休4休日")</f>
        <v>0</v>
      </c>
      <c r="L29" s="194"/>
      <c r="M29" s="195">
        <f>COUNTIF($E$17:$OK$17,"土■5■土")+COUNTIF($E$17:$OK$17,"土休5休土")+COUNTIF($E$17:$OK$17,"日■5■日")+COUNTIF($E$17:$OK$17,"日休5休日")</f>
        <v>0</v>
      </c>
      <c r="N29" s="194"/>
      <c r="O29" s="195">
        <f>COUNTIF($E$17:$OK$17,"土■6■土")+COUNTIF($E$17:$OK$17,"土休6休土")+COUNTIF($E$17:$OK$17,"日■6■日")+COUNTIF($E$17:$OK$17,"日休6休日")</f>
        <v>0</v>
      </c>
      <c r="P29" s="194"/>
      <c r="Q29" s="195">
        <f>COUNTIF($E$17:$OK$17,"土■7■土")+COUNTIF($E$17:$OK$17,"土休7休土")+COUNTIF($E$17:$OK$17,"日■7■日")+COUNTIF($E$17:$OK$17,"日休7休日")</f>
        <v>0</v>
      </c>
      <c r="R29" s="194"/>
      <c r="S29" s="195">
        <f>COUNTIF($E$17:$OK$17,"土■8■土")+COUNTIF($E$17:$OK$17,"土休8休土")+COUNTIF($E$17:$OK$17,"日■8■日")+COUNTIF($E$17:$OK$17,"日休8休日")</f>
        <v>0</v>
      </c>
      <c r="T29" s="194"/>
      <c r="U29" s="195">
        <f>COUNTIF($E$17:$OK$17,"土■9■土")+COUNTIF($E$17:$OK$17,"土休9休土")+COUNTIF($E$17:$OK$17,"日■9■日")+COUNTIF($E$17:$OK$17,"日休9休日")</f>
        <v>0</v>
      </c>
      <c r="V29" s="194"/>
      <c r="W29" s="195">
        <f>COUNTIF($E$17:$OK$17,"土■10■土")+COUNTIF($E$17:$OK$17,"土休10休土")+COUNTIF($E$17:$OK$17,"日■10■日")+COUNTIF($E$17:$OK$17,"日休10休日")</f>
        <v>0</v>
      </c>
      <c r="X29" s="194"/>
      <c r="Y29" s="195">
        <f>COUNTIF($E$17:$OK$17,"土■11■土")+COUNTIF($E$17:$OK$17,"土休11休土")+COUNTIF($E$17:$OK$17,"日■11■日")+COUNTIF($E$17:$OK$17,"日休11休日")</f>
        <v>0</v>
      </c>
      <c r="Z29" s="194"/>
      <c r="AA29" s="195">
        <f>COUNTIF($E$17:$OK$17,"土■12■土")+COUNTIF($E$17:$OK$17,"土休12休土")+COUNTIF($E$17:$OK$17,"日■12■日")+COUNTIF($E$17:$OK$17,"日休12休日")</f>
        <v>0</v>
      </c>
      <c r="AB29" s="194"/>
      <c r="AC29" s="195">
        <f>COUNTIF($E$17:$OK$17,"土■13■土")+COUNTIF($E$17:$OK$17,"土休13休土")+COUNTIF($E$17:$OK$17,"日■13■日")+COUNTIF($E$17:$OK$17,"日休13休日")</f>
        <v>0</v>
      </c>
      <c r="AD29" s="194"/>
      <c r="AE29" s="195">
        <f>COUNTIF($E$17:$OK$17,"土■14■土")+COUNTIF($E$17:$OK$17,"土休14休土")+COUNTIF($E$17:$OK$17,"日■14■日")+COUNTIF($E$17:$OK$17,"日休14休日")</f>
        <v>0</v>
      </c>
      <c r="AF29" s="194"/>
      <c r="AG29" s="195">
        <f>COUNTIF($E$17:$OK$17,"土■15■土")+COUNTIF($E$17:$OK$17,"土休15休土")+COUNTIF($E$17:$OK$17,"日■15■日")+COUNTIF($E$17:$OK$17,"日休15休日")</f>
        <v>0</v>
      </c>
      <c r="AH29" s="194"/>
      <c r="AI29" s="195">
        <f>COUNTIF($E$17:$OK$17,"土■16■土")+COUNTIF($E$17:$OK$17,"土休16休土")+COUNTIF($E$17:$OK$17,"日■16■日")+COUNTIF($E$17:$OK$17,"日休16休日")</f>
        <v>0</v>
      </c>
      <c r="AJ29" s="194"/>
      <c r="AK29" s="195">
        <f>COUNTIF($E$17:$OK$17,"土■17■土")+COUNTIF($E$17:$OK$17,"土休17休土")+COUNTIF($E$17:$OK$17,"日■17■日")+COUNTIF($E$17:$OK$17,"日休17休日")</f>
        <v>0</v>
      </c>
      <c r="AL29" s="194"/>
      <c r="AM29" s="195">
        <f>COUNTIF($E$17:$OK$17,"土■18■土")+COUNTIF($E$17:$OK$17,"土休18休土")+COUNTIF($E$17:$OK$17,"日■18■日")+COUNTIF($E$17:$OK$17,"日休18休日")</f>
        <v>0</v>
      </c>
      <c r="AN29" s="194"/>
      <c r="AO29" s="195">
        <f>COUNTIF($E$17:$OK$17,"土■19■土")+COUNTIF($E$17:$OK$17,"土休19休土")+COUNTIF($E$17:$OK$17,"日■19■日")+COUNTIF($E$17:$OK$17,"日休19休日")</f>
        <v>0</v>
      </c>
      <c r="AP29" s="194"/>
      <c r="AQ29" s="195">
        <f>COUNTIF($E$17:$OK$17,"土■20■土")+COUNTIF($E$17:$OK$17,"土休20休土")+COUNTIF($E$17:$OK$17,"日■20■日")+COUNTIF($E$17:$OK$17,"日休20休日")</f>
        <v>0</v>
      </c>
      <c r="AR29" s="194"/>
      <c r="AS29" s="195">
        <f>COUNTIF($E$17:$OK$17,"土■21■土")+COUNTIF($E$17:$OK$17,"土休21休土")+COUNTIF($E$17:$OK$17,"日■21■日")+COUNTIF($E$17:$OK$17,"日休21休日")</f>
        <v>0</v>
      </c>
      <c r="AT29" s="194"/>
      <c r="AU29" s="195">
        <f>COUNTIF($E$17:$OK$17,"土■22■土")+COUNTIF($E$17:$OK$17,"土休22休土")+COUNTIF($E$17:$OK$17,"日■22■日")+COUNTIF($E$17:$OK$17,"日休22休日")</f>
        <v>0</v>
      </c>
      <c r="AV29" s="194"/>
      <c r="AW29" s="195">
        <f>COUNTIF($E$17:$OK$17,"土■23■土")+COUNTIF($E$17:$OK$17,"土休23休土")+COUNTIF($E$17:$OK$17,"日■23■日")+COUNTIF($E$17:$OK$17,"日休23休日")</f>
        <v>0</v>
      </c>
      <c r="AX29" s="194"/>
      <c r="AY29" s="195">
        <f>COUNTIF($E$17:$OK$17,"土■24■土")+COUNTIF($E$17:$OK$17,"土休24休土")+COUNTIF($E$17:$OK$17,"日■24■日")+COUNTIF($E$17:$OK$17,"日休24休日")</f>
        <v>0</v>
      </c>
      <c r="AZ29" s="194"/>
      <c r="BA29" s="195">
        <f>COUNTIF($E$17:$OK$17,"土■25■土")+COUNTIF($E$17:$OK$17,"土休25休土")+COUNTIF($E$17:$OK$17,"日■25■日")+COUNTIF($E$17:$OK$17,"日休25休日")</f>
        <v>0</v>
      </c>
      <c r="BB29" s="194"/>
      <c r="BC29" s="195">
        <f>COUNTIF($E$17:$OK$17,"土■26■土")+COUNTIF($E$17:$OK$17,"土休26休土")+COUNTIF($E$17:$OK$17,"日■26■日")+COUNTIF($E$17:$OK$17,"日休26休日")</f>
        <v>0</v>
      </c>
      <c r="BD29" s="194"/>
      <c r="BE29" s="195">
        <f>COUNTIF($E$17:$OK$17,"土■27■土")+COUNTIF($E$17:$OK$17,"土休27休土")+COUNTIF($E$17:$OK$17,"日■27■日")+COUNTIF($E$17:$OK$17,"日休27休日")</f>
        <v>0</v>
      </c>
      <c r="BF29" s="194"/>
      <c r="BG29" s="195">
        <f>COUNTIF($E$17:$OK$17,"土■28■土")+COUNTIF($E$17:$OK$17,"土休28休土")+COUNTIF($E$17:$OK$17,"日■28■日")+COUNTIF($E$17:$OK$17,"日休28休日")</f>
        <v>0</v>
      </c>
      <c r="BH29" s="194"/>
      <c r="BI29" s="195">
        <f>COUNTIF($E$17:$OK$17,"土■29■土")+COUNTIF($E$17:$OK$17,"土休29休土")+COUNTIF($E$17:$OK$17,"日■29■日")+COUNTIF($E$17:$OK$17,"日休29休日")</f>
        <v>0</v>
      </c>
      <c r="BJ29" s="194"/>
      <c r="BK29" s="195">
        <f>COUNTIF($E$17:$OK$17,"土■30■土")+COUNTIF($E$17:$OK$17,"土休30休土")+COUNTIF($E$17:$OK$17,"日■30■日")+COUNTIF($E$17:$OK$17,"日休30休日")</f>
        <v>0</v>
      </c>
      <c r="BL29" s="194"/>
      <c r="BM29" s="195">
        <f>COUNTIF($E$17:$OK$17,"土■31■土")+COUNTIF($E$17:$OK$17,"土休31休土")+COUNTIF($E$17:$OK$17,"日■31■日")+COUNTIF($E$17:$OK$17,"日休31休日")</f>
        <v>0</v>
      </c>
      <c r="BN29" s="194"/>
      <c r="BO29" s="195">
        <f>COUNTIF($E$17:$OK$17,"土■32■土")+COUNTIF($E$17:$OK$17,"土休32休土")+COUNTIF($E$17:$OK$17,"日■32■日")+COUNTIF($E$17:$OK$17,"日休32休日")</f>
        <v>0</v>
      </c>
      <c r="BP29" s="194"/>
      <c r="BQ29" s="195">
        <f>COUNTIF($E$17:$OK$17,"土■33■土")+COUNTIF($E$17:$OK$17,"土休33休土")+COUNTIF($E$17:$OK$17,"日■33■日")+COUNTIF($E$17:$OK$17,"日休33休日")</f>
        <v>0</v>
      </c>
      <c r="BR29" s="194"/>
      <c r="BS29" s="195">
        <f>COUNTIF($E$17:$OK$17,"土■34■土")+COUNTIF($E$17:$OK$17,"土休34休土")+COUNTIF($E$17:$OK$17,"日■34■日")+COUNTIF($E$17:$OK$17,"日休34休日")</f>
        <v>0</v>
      </c>
      <c r="BT29" s="194"/>
      <c r="BU29" s="195">
        <f>COUNTIF($E$17:$OK$17,"土■35■土")+COUNTIF($E$17:$OK$17,"土休35休土")+COUNTIF($E$17:$OK$17,"日■35■日")+COUNTIF($E$17:$OK$17,"日休35休日")</f>
        <v>0</v>
      </c>
      <c r="BV29" s="194"/>
      <c r="BW29" s="195">
        <f>COUNTIF($E$17:$OK$17,"土■36■土")+COUNTIF($E$17:$OK$17,"土休36休土")+COUNTIF($E$17:$OK$17,"日■36■日")+COUNTIF($E$17:$OK$17,"日休36休日")</f>
        <v>0</v>
      </c>
      <c r="BX29" s="194"/>
      <c r="BY29" s="195">
        <f>COUNTIF($E$17:$OK$17,"土■37■土")+COUNTIF($E$17:$OK$17,"土休37休土")+COUNTIF($E$17:$OK$17,"日■37■日")+COUNTIF($E$17:$OK$17,"日休37休日")</f>
        <v>0</v>
      </c>
      <c r="BZ29" s="194"/>
      <c r="CA29" s="195">
        <f>COUNTIF($E$17:$OK$17,"土■38■土")+COUNTIF($E$17:$OK$17,"土休38休土")+COUNTIF($E$17:$OK$17,"日■38■日")+COUNTIF($E$17:$OK$17,"日休38休日")</f>
        <v>0</v>
      </c>
      <c r="CB29" s="194"/>
      <c r="CC29" s="195">
        <f>COUNTIF($E$17:$OK$17,"土■39■土")+COUNTIF($E$17:$OK$17,"土休39休土")+COUNTIF($E$17:$OK$17,"日■39■日")+COUNTIF($E$17:$OK$17,"日休39休日")</f>
        <v>0</v>
      </c>
      <c r="CD29" s="194"/>
      <c r="CE29" s="195">
        <f>COUNTIF($E$17:$OK$17,"土■40■土")+COUNTIF($E$17:$OK$17,"土休40休土")+COUNTIF($E$17:$OK$17,"日■40■日")+COUNTIF($E$17:$OK$17,"日休40休日")</f>
        <v>0</v>
      </c>
      <c r="CF29" s="194"/>
      <c r="CG29" s="195">
        <f>COUNTIF($E$17:$OK$17,"土■41■土")+COUNTIF($E$17:$OK$17,"土休41休土")+COUNTIF($E$17:$OK$17,"日■41■日")+COUNTIF($E$17:$OK$17,"日休41休日")</f>
        <v>0</v>
      </c>
      <c r="CH29" s="194"/>
      <c r="CI29" s="195">
        <f>COUNTIF($E$17:$OK$17,"土■42■土")+COUNTIF($E$17:$OK$17,"土休42休土")+COUNTIF($E$17:$OK$17,"日■42■日")+COUNTIF($E$17:$OK$17,"日休42休日")</f>
        <v>0</v>
      </c>
      <c r="CJ29" s="194"/>
      <c r="CK29" s="195">
        <f>COUNTIF($E$17:$OK$17,"土■43■土")+COUNTIF($E$17:$OK$17,"土休43休土")+COUNTIF($E$17:$OK$17,"日■43■日")+COUNTIF($E$17:$OK$17,"日休43休日")</f>
        <v>0</v>
      </c>
      <c r="CL29" s="194"/>
      <c r="CM29" s="195">
        <f>COUNTIF($E$17:$OK$17,"土■44■土")+COUNTIF($E$17:$OK$17,"土休44休土")+COUNTIF($E$17:$OK$17,"日■44■日")+COUNTIF($E$17:$OK$17,"日休44休日")</f>
        <v>0</v>
      </c>
      <c r="CN29" s="194"/>
      <c r="CO29" s="195">
        <f>COUNTIF($E$17:$OK$17,"土■45■土")+COUNTIF($E$17:$OK$17,"土休45休土")+COUNTIF($E$17:$OK$17,"日■45■日")+COUNTIF($E$17:$OK$17,"日休45休日")</f>
        <v>0</v>
      </c>
      <c r="CP29" s="194"/>
      <c r="CQ29" s="195">
        <f>COUNTIF($E$17:$OK$17,"土■46■土")+COUNTIF($E$17:$OK$17,"土休46休土")+COUNTIF($E$17:$OK$17,"日■46■日")+COUNTIF($E$17:$OK$17,"日休46休日")</f>
        <v>0</v>
      </c>
      <c r="CR29" s="194"/>
      <c r="CS29" s="195">
        <f>COUNTIF($E$17:$OK$17,"土■47■土")+COUNTIF($E$17:$OK$17,"土休47休土")+COUNTIF($E$17:$OK$17,"日■47■日")+COUNTIF($E$17:$OK$17,"日休47休日")</f>
        <v>0</v>
      </c>
      <c r="CT29" s="194"/>
      <c r="CU29" s="195">
        <f>COUNTIF($E$17:$OK$17,"土■48■土")+COUNTIF($E$17:$OK$17,"土休48休土")+COUNTIF($E$17:$OK$17,"日■48■日")+COUNTIF($E$17:$OK$17,"日休48休日")</f>
        <v>0</v>
      </c>
      <c r="CV29" s="194"/>
      <c r="CW29" s="195">
        <f>COUNTIF($E$17:$OK$17,"土■49■土")+COUNTIF($E$17:$OK$17,"土休49休土")+COUNTIF($E$17:$OK$17,"日■49■日")+COUNTIF($E$17:$OK$17,"日休49休日")</f>
        <v>0</v>
      </c>
      <c r="CX29" s="194"/>
      <c r="CY29" s="195">
        <f>COUNTIF($E$17:$OK$17,"土■50■土")+COUNTIF($E$17:$OK$17,"土休50休土")+COUNTIF($E$17:$OK$17,"日■50■日")+COUNTIF($E$17:$OK$17,"日休50休日")</f>
        <v>0</v>
      </c>
      <c r="CZ29" s="194"/>
      <c r="DA29" s="195">
        <f>COUNTIF($E$17:$OK$17,"土■51■土")+COUNTIF($E$17:$OK$17,"土休51休土")+COUNTIF($E$17:$OK$17,"日■51■日")+COUNTIF($E$17:$OK$17,"日休51休日")</f>
        <v>0</v>
      </c>
      <c r="DB29" s="194"/>
      <c r="DC29" s="195">
        <f>COUNTIF($E$17:$OK$17,"土■52■土")+COUNTIF($E$17:$OK$17,"土休52休土")+COUNTIF($E$17:$OK$17,"日■52■日")+COUNTIF($E$17:$OK$17,"日休52休日")</f>
        <v>0</v>
      </c>
      <c r="DD29" s="194"/>
      <c r="DE29" s="195">
        <f>COUNTIF($E$17:$OK$17,"土■53■土")+COUNTIF($E$17:$OK$17,"土休53休土")+COUNTIF($E$17:$OK$17,"日■53■日")+COUNTIF($E$17:$OK$17,"日休53休日")</f>
        <v>0</v>
      </c>
      <c r="DF29" s="194"/>
      <c r="DG29" s="195">
        <f>COUNTIF($E$17:$OK$17,"土■54■土")+COUNTIF($E$17:$OK$17,"土休54休土")+COUNTIF($E$17:$OK$17,"日■54■日")+COUNTIF($E$17:$OK$17,"日休54休日")</f>
        <v>0</v>
      </c>
      <c r="DH29" s="194"/>
      <c r="DI29" s="195">
        <f>COUNTIF($E$17:$OK$17,"土■55■土")+COUNTIF($E$17:$OK$17,"土休55休土")+COUNTIF($E$17:$OK$17,"日■55■日")+COUNTIF($E$17:$OK$17,"日休55休日")</f>
        <v>0</v>
      </c>
      <c r="DJ29" s="194"/>
      <c r="DK29" s="195">
        <f>COUNTIF($E$17:$OK$17,"土■56■土")+COUNTIF($E$17:$OK$17,"土休56休土")+COUNTIF($E$17:$OK$17,"日■56■日")+COUNTIF($E$17:$OK$17,"日休56休日")</f>
        <v>0</v>
      </c>
      <c r="DL29" s="194"/>
      <c r="DM29" s="195">
        <f>COUNTIF($E$17:$OK$17,"土■57■土")+COUNTIF($E$17:$OK$17,"土休57休土")+COUNTIF($E$17:$OK$17,"日■57■日")+COUNTIF($E$17:$OK$17,"日休57休日")</f>
        <v>0</v>
      </c>
      <c r="DN29" s="194"/>
      <c r="DO29" s="195">
        <f>COUNTIF($E$17:$OK$17,"土■58■土")+COUNTIF($E$17:$OK$17,"土休58休土")+COUNTIF($E$17:$OK$17,"日■58■日")+COUNTIF($E$17:$OK$17,"日休58休日")</f>
        <v>0</v>
      </c>
      <c r="DP29" s="194"/>
      <c r="DQ29" s="195">
        <f>COUNTIF($E$17:$OK$17,"土■59■土")+COUNTIF($E$17:$OK$17,"土休59休土")+COUNTIF($E$17:$OK$17,"日■59■日")+COUNTIF($E$17:$OK$17,"日休59休日")</f>
        <v>0</v>
      </c>
      <c r="DR29" s="194"/>
      <c r="DS29" s="195">
        <f>COUNTIF($E$17:$OK$17,"土■60■土")+COUNTIF($E$17:$OK$17,"土休60休土")+COUNTIF($E$17:$OK$17,"日■60■日")+COUNTIF($E$17:$OK$17,"日休60休日")</f>
        <v>0</v>
      </c>
      <c r="DT29" s="194"/>
      <c r="DU29" s="195">
        <f>COUNTIF($E$17:$OK$17,"土■61■土")+COUNTIF($E$17:$OK$17,"土休61休土")+COUNTIF($E$17:$OK$17,"日■61■日")+COUNTIF($E$17:$OK$17,"日休61休日")</f>
        <v>0</v>
      </c>
      <c r="DV29" s="194"/>
    </row>
    <row r="30" spans="2:401" ht="13.5" customHeight="1" x14ac:dyDescent="0.15">
      <c r="B30" s="125" t="s">
        <v>9</v>
      </c>
      <c r="C30" s="300" t="s">
        <v>107</v>
      </c>
      <c r="D30" s="123"/>
      <c r="E30" s="125">
        <f>COUNTIF($E$18:$OK$18,"土■1■土")+COUNTIF($E$18:$OK$18,"土休1休土")+COUNTIF($E$18:$OK$18,"日■1■日")+COUNTIF($E$18:$OK$18,"日休1休日")</f>
        <v>0</v>
      </c>
      <c r="F30" s="123"/>
      <c r="G30" s="125">
        <f>COUNTIF($E$18:$OK$18,"土■2■土")+COUNTIF($E$18:$OK$18,"土休2休土")+COUNTIF($E$18:$OK$18,"日■2■日")+COUNTIF($E$18:$OK$18,"日休2休日")</f>
        <v>0</v>
      </c>
      <c r="H30" s="123"/>
      <c r="I30" s="125">
        <f>COUNTIF($E$18:$OK$18,"土■3■土")+COUNTIF($E$18:$OK$18,"土休3休土")+COUNTIF($E$18:$OK$18,"日■3■日")+COUNTIF($E$18:$OK$18,"日休3休日")</f>
        <v>0</v>
      </c>
      <c r="J30" s="123"/>
      <c r="K30" s="125">
        <f>COUNTIF($E$18:$OK$18,"土■4■土")+COUNTIF($E$18:$OK$18,"土休4休土")+COUNTIF($E$18:$OK$18,"日■4■日")+COUNTIF($E$18:$OK$18,"日休4休日")</f>
        <v>0</v>
      </c>
      <c r="L30" s="123"/>
      <c r="M30" s="125">
        <f>COUNTIF($E$18:$OK$18,"土■5■土")+COUNTIF($E$18:$OK$18,"土休5休土")+COUNTIF($E$18:$OK$18,"日■5■日")+COUNTIF($E$18:$OK$18,"日休5休日")</f>
        <v>0</v>
      </c>
      <c r="N30" s="123"/>
      <c r="O30" s="125">
        <f>COUNTIF($E$18:$OK$18,"土■6■土")+COUNTIF($E$18:$OK$18,"土休6休土")+COUNTIF($E$18:$OK$18,"日■6■日")+COUNTIF($E$18:$OK$18,"日休6休日")</f>
        <v>0</v>
      </c>
      <c r="P30" s="123"/>
      <c r="Q30" s="125">
        <f>COUNTIF($E$18:$OK$18,"土■7■土")+COUNTIF($E$18:$OK$18,"土休7休土")+COUNTIF($E$18:$OK$18,"日■7■日")+COUNTIF($E$18:$OK$18,"日休7休日")</f>
        <v>0</v>
      </c>
      <c r="R30" s="123"/>
      <c r="S30" s="125">
        <f>COUNTIF($E$18:$OK$18,"土■8■土")+COUNTIF($E$18:$OK$18,"土休8休土")+COUNTIF($E$18:$OK$18,"日■8■日")+COUNTIF($E$18:$OK$18,"日休8休日")</f>
        <v>0</v>
      </c>
      <c r="T30" s="123"/>
      <c r="U30" s="125">
        <f>COUNTIF($E$18:$OK$18,"土■9■土")+COUNTIF($E$18:$OK$18,"土休9休土")+COUNTIF($E$18:$OK$18,"日■9■日")+COUNTIF($E$18:$OK$18,"日休9休日")</f>
        <v>0</v>
      </c>
      <c r="V30" s="123"/>
      <c r="W30" s="125">
        <f>COUNTIF($E$18:$OK$18,"土■10■土")+COUNTIF($E$18:$OK$18,"土休10休土")+COUNTIF($E$18:$OK$18,"日■10■日")+COUNTIF($E$18:$OK$18,"日休10休日")</f>
        <v>0</v>
      </c>
      <c r="X30" s="123"/>
      <c r="Y30" s="125">
        <f>COUNTIF($E$18:$OK$18,"土■11■土")+COUNTIF($E$18:$OK$18,"土休11休土")+COUNTIF($E$18:$OK$18,"日■11■日")+COUNTIF($E$18:$OK$18,"日休11休日")</f>
        <v>0</v>
      </c>
      <c r="Z30" s="123"/>
      <c r="AA30" s="125">
        <f>COUNTIF($E$18:$OK$18,"土■12■土")+COUNTIF($E$18:$OK$18,"土休12休土")+COUNTIF($E$18:$OK$18,"日■12■日")+COUNTIF($E$18:$OK$18,"日休12休日")</f>
        <v>0</v>
      </c>
      <c r="AB30" s="123"/>
      <c r="AC30" s="125">
        <f>COUNTIF($E$18:$OK$18,"土■13■土")+COUNTIF($E$18:$OK$18,"土休13休土")+COUNTIF($E$18:$OK$18,"日■13■日")+COUNTIF($E$18:$OK$18,"日休13休日")</f>
        <v>0</v>
      </c>
      <c r="AD30" s="123"/>
      <c r="AE30" s="125">
        <f>COUNTIF($E$18:$OK$18,"土■14■土")+COUNTIF($E$18:$OK$18,"土休14休土")+COUNTIF($E$18:$OK$18,"日■14■日")+COUNTIF($E$18:$OK$18,"日休14休日")</f>
        <v>0</v>
      </c>
      <c r="AF30" s="123"/>
      <c r="AG30" s="125">
        <f>COUNTIF($E$18:$OK$18,"土■15■土")+COUNTIF($E$18:$OK$18,"土休15休土")+COUNTIF($E$18:$OK$18,"日■15■日")+COUNTIF($E$18:$OK$18,"日休15休日")</f>
        <v>0</v>
      </c>
      <c r="AH30" s="123"/>
      <c r="AI30" s="125">
        <f>COUNTIF($E$18:$OK$18,"土■16■土")+COUNTIF($E$18:$OK$18,"土休16休土")+COUNTIF($E$18:$OK$18,"日■16■日")+COUNTIF($E$18:$OK$18,"日休16休日")</f>
        <v>0</v>
      </c>
      <c r="AJ30" s="123"/>
      <c r="AK30" s="125">
        <f>COUNTIF($E$18:$OK$18,"土■17■土")+COUNTIF($E$18:$OK$18,"土休17休土")+COUNTIF($E$18:$OK$18,"日■17■日")+COUNTIF($E$18:$OK$18,"日休17休日")</f>
        <v>0</v>
      </c>
      <c r="AL30" s="123"/>
      <c r="AM30" s="125">
        <f>COUNTIF($E$18:$OK$18,"土■18■土")+COUNTIF($E$18:$OK$18,"土休18休土")+COUNTIF($E$18:$OK$18,"日■18■日")+COUNTIF($E$18:$OK$18,"日休18休日")</f>
        <v>0</v>
      </c>
      <c r="AN30" s="123"/>
      <c r="AO30" s="125">
        <f>COUNTIF($E$18:$OK$18,"土■19■土")+COUNTIF($E$18:$OK$18,"土休19休土")+COUNTIF($E$18:$OK$18,"日■19■日")+COUNTIF($E$18:$OK$18,"日休19休日")</f>
        <v>0</v>
      </c>
      <c r="AP30" s="123"/>
      <c r="AQ30" s="125">
        <f>COUNTIF($E$18:$OK$18,"土■20■土")+COUNTIF($E$18:$OK$18,"土休20休土")+COUNTIF($E$18:$OK$18,"日■20■日")+COUNTIF($E$18:$OK$18,"日休20休日")</f>
        <v>0</v>
      </c>
      <c r="AR30" s="123"/>
      <c r="AS30" s="125">
        <f>COUNTIF($E$18:$OK$18,"土■21■土")+COUNTIF($E$18:$OK$18,"土休21休土")+COUNTIF($E$18:$OK$18,"日■21■日")+COUNTIF($E$18:$OK$18,"日休21休日")</f>
        <v>0</v>
      </c>
      <c r="AT30" s="123"/>
      <c r="AU30" s="125">
        <f>COUNTIF($E$18:$OK$18,"土■22■土")+COUNTIF($E$18:$OK$18,"土休22休土")+COUNTIF($E$18:$OK$18,"日■22■日")+COUNTIF($E$18:$OK$18,"日休22休日")</f>
        <v>0</v>
      </c>
      <c r="AV30" s="123"/>
      <c r="AW30" s="125">
        <f>COUNTIF($E$18:$OK$18,"土■23■土")+COUNTIF($E$18:$OK$18,"土休23休土")+COUNTIF($E$18:$OK$18,"日■23■日")+COUNTIF($E$18:$OK$18,"日休23休日")</f>
        <v>0</v>
      </c>
      <c r="AX30" s="123"/>
      <c r="AY30" s="125">
        <f>COUNTIF($E$18:$OK$18,"土■24■土")+COUNTIF($E$18:$OK$18,"土休24休土")+COUNTIF($E$18:$OK$18,"日■24■日")+COUNTIF($E$18:$OK$18,"日休24休日")</f>
        <v>0</v>
      </c>
      <c r="AZ30" s="123"/>
      <c r="BA30" s="125">
        <f>COUNTIF($E$18:$OK$18,"土■25■土")+COUNTIF($E$18:$OK$18,"土休25休土")+COUNTIF($E$18:$OK$18,"日■25■日")+COUNTIF($E$18:$OK$18,"日休25休日")</f>
        <v>0</v>
      </c>
      <c r="BB30" s="123"/>
      <c r="BC30" s="125">
        <f>COUNTIF($E$18:$OK$18,"土■26■土")+COUNTIF($E$18:$OK$18,"土休26休土")+COUNTIF($E$18:$OK$18,"日■26■日")+COUNTIF($E$18:$OK$18,"日休26休日")</f>
        <v>0</v>
      </c>
      <c r="BD30" s="123"/>
      <c r="BE30" s="125">
        <f>COUNTIF($E$18:$OK$18,"土■27■土")+COUNTIF($E$18:$OK$18,"土休27休土")+COUNTIF($E$18:$OK$18,"日■27■日")+COUNTIF($E$18:$OK$18,"日休27休日")</f>
        <v>0</v>
      </c>
      <c r="BF30" s="123"/>
      <c r="BG30" s="125">
        <f>COUNTIF($E$18:$OK$18,"土■28■土")+COUNTIF($E$18:$OK$18,"土休28休土")+COUNTIF($E$18:$OK$18,"日■28■日")+COUNTIF($E$18:$OK$18,"日休28休日")</f>
        <v>0</v>
      </c>
      <c r="BH30" s="123"/>
      <c r="BI30" s="125">
        <f>COUNTIF($E$18:$OK$18,"土■29■土")+COUNTIF($E$18:$OK$18,"土休29休土")+COUNTIF($E$18:$OK$18,"日■29■日")+COUNTIF($E$18:$OK$18,"日休29休日")</f>
        <v>0</v>
      </c>
      <c r="BJ30" s="123"/>
      <c r="BK30" s="125">
        <f>COUNTIF($E$18:$OK$18,"土■30■土")+COUNTIF($E$18:$OK$18,"土休30休土")+COUNTIF($E$18:$OK$18,"日■30■日")+COUNTIF($E$18:$OK$18,"日休30休日")</f>
        <v>0</v>
      </c>
      <c r="BL30" s="123"/>
      <c r="BM30" s="125">
        <f>COUNTIF($E$18:$OK$18,"土■31■土")+COUNTIF($E$18:$OK$18,"土休31休土")+COUNTIF($E$18:$OK$18,"日■31■日")+COUNTIF($E$18:$OK$18,"日休31休日")</f>
        <v>0</v>
      </c>
      <c r="BN30" s="123"/>
      <c r="BO30" s="125">
        <f>COUNTIF($E$18:$OK$18,"土■32■土")+COUNTIF($E$18:$OK$18,"土休32休土")+COUNTIF($E$18:$OK$18,"日■32■日")+COUNTIF($E$18:$OK$18,"日休32休日")</f>
        <v>0</v>
      </c>
      <c r="BP30" s="123"/>
      <c r="BQ30" s="125">
        <f>COUNTIF($E$18:$OK$18,"土■33■土")+COUNTIF($E$18:$OK$18,"土休33休土")+COUNTIF($E$18:$OK$18,"日■33■日")+COUNTIF($E$18:$OK$18,"日休33休日")</f>
        <v>0</v>
      </c>
      <c r="BR30" s="123"/>
      <c r="BS30" s="125">
        <f>COUNTIF($E$18:$OK$18,"土■34■土")+COUNTIF($E$18:$OK$18,"土休34休土")+COUNTIF($E$18:$OK$18,"日■34■日")+COUNTIF($E$18:$OK$18,"日休34休日")</f>
        <v>0</v>
      </c>
      <c r="BT30" s="123"/>
      <c r="BU30" s="125">
        <f>COUNTIF($E$18:$OK$18,"土■35■土")+COUNTIF($E$18:$OK$18,"土休35休土")+COUNTIF($E$18:$OK$18,"日■35■日")+COUNTIF($E$18:$OK$18,"日休35休日")</f>
        <v>0</v>
      </c>
      <c r="BV30" s="123"/>
      <c r="BW30" s="125">
        <f>COUNTIF($E$18:$OK$18,"土■36■土")+COUNTIF($E$18:$OK$18,"土休36休土")+COUNTIF($E$18:$OK$18,"日■36■日")+COUNTIF($E$18:$OK$18,"日休36休日")</f>
        <v>0</v>
      </c>
      <c r="BX30" s="123"/>
      <c r="BY30" s="125">
        <f>COUNTIF($E$18:$OK$18,"土■37■土")+COUNTIF($E$18:$OK$18,"土休37休土")+COUNTIF($E$18:$OK$18,"日■37■日")+COUNTIF($E$18:$OK$18,"日休37休日")</f>
        <v>0</v>
      </c>
      <c r="BZ30" s="123"/>
      <c r="CA30" s="125">
        <f>COUNTIF($E$18:$OK$18,"土■38■土")+COUNTIF($E$18:$OK$18,"土休38休土")+COUNTIF($E$18:$OK$18,"日■38■日")+COUNTIF($E$18:$OK$18,"日休38休日")</f>
        <v>0</v>
      </c>
      <c r="CB30" s="123"/>
      <c r="CC30" s="125">
        <f>COUNTIF($E$18:$OK$18,"土■39■土")+COUNTIF($E$18:$OK$18,"土休39休土")+COUNTIF($E$18:$OK$18,"日■39■日")+COUNTIF($E$18:$OK$18,"日休39休日")</f>
        <v>0</v>
      </c>
      <c r="CD30" s="123"/>
      <c r="CE30" s="125">
        <f>COUNTIF($E$18:$OK$18,"土■40■土")+COUNTIF($E$18:$OK$18,"土休40休土")+COUNTIF($E$18:$OK$18,"日■40■日")+COUNTIF($E$18:$OK$18,"日休40休日")</f>
        <v>0</v>
      </c>
      <c r="CF30" s="123"/>
      <c r="CG30" s="125">
        <f>COUNTIF($E$18:$OK$18,"土■41■土")+COUNTIF($E$18:$OK$18,"土休41休土")+COUNTIF($E$18:$OK$18,"日■41■日")+COUNTIF($E$18:$OK$18,"日休41休日")</f>
        <v>0</v>
      </c>
      <c r="CH30" s="123"/>
      <c r="CI30" s="125">
        <f>COUNTIF($E$18:$OK$18,"土■42■土")+COUNTIF($E$18:$OK$18,"土休42休土")+COUNTIF($E$18:$OK$18,"日■42■日")+COUNTIF($E$18:$OK$18,"日休42休日")</f>
        <v>0</v>
      </c>
      <c r="CJ30" s="123"/>
      <c r="CK30" s="125">
        <f>COUNTIF($E$18:$OK$18,"土■43■土")+COUNTIF($E$18:$OK$18,"土休43休土")+COUNTIF($E$18:$OK$18,"日■43■日")+COUNTIF($E$18:$OK$18,"日休43休日")</f>
        <v>0</v>
      </c>
      <c r="CL30" s="123"/>
      <c r="CM30" s="125">
        <f>COUNTIF($E$18:$OK$18,"土■44■土")+COUNTIF($E$18:$OK$18,"土休44休土")+COUNTIF($E$18:$OK$18,"日■44■日")+COUNTIF($E$18:$OK$18,"日休44休日")</f>
        <v>0</v>
      </c>
      <c r="CN30" s="123"/>
      <c r="CO30" s="125">
        <f>COUNTIF($E$18:$OK$18,"土■45■土")+COUNTIF($E$18:$OK$18,"土休45休土")+COUNTIF($E$18:$OK$18,"日■45■日")+COUNTIF($E$18:$OK$18,"日休45休日")</f>
        <v>0</v>
      </c>
      <c r="CP30" s="123"/>
      <c r="CQ30" s="125">
        <f>COUNTIF($E$18:$OK$18,"土■46■土")+COUNTIF($E$18:$OK$18,"土休46休土")+COUNTIF($E$18:$OK$18,"日■46■日")+COUNTIF($E$18:$OK$18,"日休46休日")</f>
        <v>0</v>
      </c>
      <c r="CR30" s="123"/>
      <c r="CS30" s="125">
        <f>COUNTIF($E$18:$OK$18,"土■47■土")+COUNTIF($E$18:$OK$18,"土休47休土")+COUNTIF($E$18:$OK$18,"日■47■日")+COUNTIF($E$18:$OK$18,"日休47休日")</f>
        <v>0</v>
      </c>
      <c r="CT30" s="123"/>
      <c r="CU30" s="125">
        <f>COUNTIF($E$18:$OK$18,"土■48■土")+COUNTIF($E$18:$OK$18,"土休48休土")+COUNTIF($E$18:$OK$18,"日■48■日")+COUNTIF($E$18:$OK$18,"日休48休日")</f>
        <v>0</v>
      </c>
      <c r="CV30" s="123"/>
      <c r="CW30" s="125">
        <f>COUNTIF($E$18:$OK$18,"土■49■土")+COUNTIF($E$18:$OK$18,"土休49休土")+COUNTIF($E$18:$OK$18,"日■49■日")+COUNTIF($E$18:$OK$18,"日休49休日")</f>
        <v>0</v>
      </c>
      <c r="CX30" s="123"/>
      <c r="CY30" s="125">
        <f>COUNTIF($E$18:$OK$18,"土■50■土")+COUNTIF($E$18:$OK$18,"土休50休土")+COUNTIF($E$18:$OK$18,"日■50■日")+COUNTIF($E$18:$OK$18,"日休50休日")</f>
        <v>0</v>
      </c>
      <c r="CZ30" s="123"/>
      <c r="DA30" s="125">
        <f>COUNTIF($E$18:$OK$18,"土■51■土")+COUNTIF($E$18:$OK$18,"土休51休土")+COUNTIF($E$18:$OK$18,"日■51■日")+COUNTIF($E$18:$OK$18,"日休51休日")</f>
        <v>0</v>
      </c>
      <c r="DB30" s="123"/>
      <c r="DC30" s="125">
        <f>COUNTIF($E$18:$OK$18,"土■52■土")+COUNTIF($E$18:$OK$18,"土休52休土")+COUNTIF($E$18:$OK$18,"日■52■日")+COUNTIF($E$18:$OK$18,"日休52休日")</f>
        <v>0</v>
      </c>
      <c r="DD30" s="123"/>
      <c r="DE30" s="125">
        <f>COUNTIF($E$18:$OK$18,"土■53■土")+COUNTIF($E$18:$OK$18,"土休53休土")+COUNTIF($E$18:$OK$18,"日■53■日")+COUNTIF($E$18:$OK$18,"日休53休日")</f>
        <v>0</v>
      </c>
      <c r="DF30" s="123"/>
      <c r="DG30" s="125">
        <f>COUNTIF($E$18:$OK$18,"土■54■土")+COUNTIF($E$18:$OK$18,"土休54休土")+COUNTIF($E$18:$OK$18,"日■54■日")+COUNTIF($E$18:$OK$18,"日休54休日")</f>
        <v>0</v>
      </c>
      <c r="DH30" s="123"/>
      <c r="DI30" s="125">
        <f>COUNTIF($E$18:$OK$18,"土■55■土")+COUNTIF($E$18:$OK$18,"土休55休土")+COUNTIF($E$18:$OK$18,"日■55■日")+COUNTIF($E$18:$OK$18,"日休55休日")</f>
        <v>0</v>
      </c>
      <c r="DJ30" s="123"/>
      <c r="DK30" s="125">
        <f>COUNTIF($E$18:$OK$18,"土■56■土")+COUNTIF($E$18:$OK$18,"土休56休土")+COUNTIF($E$18:$OK$18,"日■56■日")+COUNTIF($E$18:$OK$18,"日休56休日")</f>
        <v>0</v>
      </c>
      <c r="DL30" s="123"/>
      <c r="DM30" s="125">
        <f>COUNTIF($E$18:$OK$18,"土■57■土")+COUNTIF($E$18:$OK$18,"土休57休土")+COUNTIF($E$18:$OK$18,"日■57■日")+COUNTIF($E$18:$OK$18,"日休57休日")</f>
        <v>0</v>
      </c>
      <c r="DN30" s="123"/>
      <c r="DO30" s="125">
        <f>COUNTIF($E$18:$OK$18,"土■58■土")+COUNTIF($E$18:$OK$18,"土休58休土")+COUNTIF($E$18:$OK$18,"日■58■日")+COUNTIF($E$18:$OK$18,"日休58休日")</f>
        <v>0</v>
      </c>
      <c r="DP30" s="123"/>
      <c r="DQ30" s="125">
        <f>COUNTIF($E$18:$OK$18,"土■59■土")+COUNTIF($E$18:$OK$18,"土休59休土")+COUNTIF($E$18:$OK$18,"日■59■日")+COUNTIF($E$18:$OK$18,"日休59休日")</f>
        <v>0</v>
      </c>
      <c r="DR30" s="123"/>
      <c r="DS30" s="125">
        <f>COUNTIF($E$18:$OK$18,"土■60■土")+COUNTIF($E$18:$OK$18,"土休60休土")+COUNTIF($E$18:$OK$18,"日■60■日")+COUNTIF($E$18:$OK$18,"日休60休日")</f>
        <v>0</v>
      </c>
      <c r="DT30" s="123"/>
      <c r="DU30" s="125">
        <f>COUNTIF($E$18:$OK$18,"土■61■土")+COUNTIF($E$18:$OK$18,"土休61休土")+COUNTIF($E$18:$OK$18,"日■61■日")+COUNTIF($E$18:$OK$18,"日休61休日")</f>
        <v>0</v>
      </c>
      <c r="DV30" s="123"/>
    </row>
    <row r="31" spans="2:401" ht="13.5" customHeight="1" x14ac:dyDescent="0.15">
      <c r="B31" s="125" t="s">
        <v>10</v>
      </c>
      <c r="C31" s="301" t="s">
        <v>228</v>
      </c>
      <c r="D31" s="123"/>
      <c r="E31" s="125">
        <f>COUNTIF($E$19:$OK$19,"土■1■土")+COUNTIF($E$19:$OK$19,"土休1休土")+COUNTIF($E$19:$OK$19,"日■1■日")+COUNTIF($E$19:$OK$19,"日休1休日")</f>
        <v>0</v>
      </c>
      <c r="F31" s="123"/>
      <c r="G31" s="125">
        <f>COUNTIF($E$19:$OK$19,"土■2■土")+COUNTIF($E$19:$OK$19,"土休2休土")+COUNTIF($E$19:$OK$19,"日■2■日")+COUNTIF($E$19:$OK$19,"日休2休日")</f>
        <v>0</v>
      </c>
      <c r="H31" s="123"/>
      <c r="I31" s="125">
        <f>COUNTIF($E$19:$OK$19,"土■3■土")+COUNTIF($E$19:$OK$19,"土休3休土")+COUNTIF($E$19:$OK$19,"日■3■日")+COUNTIF($E$19:$OK$19,"日休3休日")</f>
        <v>0</v>
      </c>
      <c r="J31" s="123"/>
      <c r="K31" s="125">
        <f>COUNTIF($E$19:$OK$19,"土■4■土")+COUNTIF($E$19:$OK$19,"土休4休土")+COUNTIF($E$19:$OK$19,"日■4■日")+COUNTIF($E$19:$OK$19,"日休4休日")</f>
        <v>0</v>
      </c>
      <c r="L31" s="123"/>
      <c r="M31" s="125">
        <f>COUNTIF($E$19:$OK$19,"土■5■土")+COUNTIF($E$19:$OK$19,"土休5休土")+COUNTIF($E$19:$OK$19,"日■5■日")+COUNTIF($E$19:$OK$19,"日休5休日")</f>
        <v>0</v>
      </c>
      <c r="N31" s="123"/>
      <c r="O31" s="125">
        <f>COUNTIF($E$19:$OK$19,"土■6■土")+COUNTIF($E$19:$OK$19,"土休6休土")+COUNTIF($E$19:$OK$19,"日■6■日")+COUNTIF($E$19:$OK$19,"日休6休日")</f>
        <v>0</v>
      </c>
      <c r="P31" s="123"/>
      <c r="Q31" s="125">
        <f>COUNTIF($E$19:$OK$19,"土■7■土")+COUNTIF($E$19:$OK$19,"土休7休土")+COUNTIF($E$19:$OK$19,"日■7■日")+COUNTIF($E$19:$OK$19,"日休7休日")</f>
        <v>0</v>
      </c>
      <c r="R31" s="123"/>
      <c r="S31" s="125">
        <f>COUNTIF($E$19:$OK$19,"土■8■土")+COUNTIF($E$19:$OK$19,"土休8休土")+COUNTIF($E$19:$OK$19,"日■8■日")+COUNTIF($E$19:$OK$19,"日休8休日")</f>
        <v>0</v>
      </c>
      <c r="T31" s="123"/>
      <c r="U31" s="125">
        <f>COUNTIF($E$19:$OK$19,"土■9■土")+COUNTIF($E$19:$OK$19,"土休9休土")+COUNTIF($E$19:$OK$19,"日■9■日")+COUNTIF($E$19:$OK$19,"日休9休日")</f>
        <v>0</v>
      </c>
      <c r="V31" s="123"/>
      <c r="W31" s="125">
        <f>COUNTIF($E$19:$OK$19,"土■10■土")+COUNTIF($E$19:$OK$19,"土休10休土")+COUNTIF($E$19:$OK$19,"日■10■日")+COUNTIF($E$19:$OK$19,"日休10休日")</f>
        <v>0</v>
      </c>
      <c r="X31" s="123"/>
      <c r="Y31" s="125">
        <f>COUNTIF($E$19:$OK$19,"土■11■土")+COUNTIF($E$19:$OK$19,"土休11休土")+COUNTIF($E$19:$OK$19,"日■11■日")+COUNTIF($E$19:$OK$19,"日休11休日")</f>
        <v>0</v>
      </c>
      <c r="Z31" s="123"/>
      <c r="AA31" s="125">
        <f>COUNTIF($E$19:$OK$19,"土■12■土")+COUNTIF($E$19:$OK$19,"土休12休土")+COUNTIF($E$19:$OK$19,"日■12■日")+COUNTIF($E$19:$OK$19,"日休12休日")</f>
        <v>0</v>
      </c>
      <c r="AB31" s="123"/>
      <c r="AC31" s="125">
        <f>COUNTIF($E$19:$OK$19,"土■13■土")+COUNTIF($E$19:$OK$19,"土休13休土")+COUNTIF($E$19:$OK$19,"日■13■日")+COUNTIF($E$19:$OK$19,"日休13休日")</f>
        <v>0</v>
      </c>
      <c r="AD31" s="123"/>
      <c r="AE31" s="125">
        <f>COUNTIF($E$19:$OK$19,"土■14■土")+COUNTIF($E$19:$OK$19,"土休14休土")+COUNTIF($E$19:$OK$19,"日■14■日")+COUNTIF($E$19:$OK$19,"日休14休日")</f>
        <v>0</v>
      </c>
      <c r="AF31" s="123"/>
      <c r="AG31" s="125">
        <f>COUNTIF($E$19:$OK$19,"土■15■土")+COUNTIF($E$19:$OK$19,"土休15休土")+COUNTIF($E$19:$OK$19,"日■15■日")+COUNTIF($E$19:$OK$19,"日休15休日")</f>
        <v>0</v>
      </c>
      <c r="AH31" s="123"/>
      <c r="AI31" s="125">
        <f>COUNTIF($E$19:$OK$19,"土■16■土")+COUNTIF($E$19:$OK$19,"土休16休土")+COUNTIF($E$19:$OK$19,"日■16■日")+COUNTIF($E$19:$OK$19,"日休16休日")</f>
        <v>0</v>
      </c>
      <c r="AJ31" s="123"/>
      <c r="AK31" s="125">
        <f>COUNTIF($E$19:$OK$19,"土■17■土")+COUNTIF($E$19:$OK$19,"土休17休土")+COUNTIF($E$19:$OK$19,"日■17■日")+COUNTIF($E$19:$OK$19,"日休17休日")</f>
        <v>0</v>
      </c>
      <c r="AL31" s="123"/>
      <c r="AM31" s="125">
        <f>COUNTIF($E$19:$OK$19,"土■18■土")+COUNTIF($E$19:$OK$19,"土休18休土")+COUNTIF($E$19:$OK$19,"日■18■日")+COUNTIF($E$19:$OK$19,"日休18休日")</f>
        <v>0</v>
      </c>
      <c r="AN31" s="123"/>
      <c r="AO31" s="125">
        <f>COUNTIF($E$19:$OK$19,"土■19■土")+COUNTIF($E$19:$OK$19,"土休19休土")+COUNTIF($E$19:$OK$19,"日■19■日")+COUNTIF($E$19:$OK$19,"日休19休日")</f>
        <v>0</v>
      </c>
      <c r="AP31" s="123"/>
      <c r="AQ31" s="125">
        <f>COUNTIF($E$19:$OK$19,"土■20■土")+COUNTIF($E$19:$OK$19,"土休20休土")+COUNTIF($E$19:$OK$19,"日■20■日")+COUNTIF($E$19:$OK$19,"日休20休日")</f>
        <v>0</v>
      </c>
      <c r="AR31" s="123"/>
      <c r="AS31" s="125">
        <f>COUNTIF($E$19:$OK$19,"土■21■土")+COUNTIF($E$19:$OK$19,"土休21休土")+COUNTIF($E$19:$OK$19,"日■21■日")+COUNTIF($E$19:$OK$19,"日休21休日")</f>
        <v>0</v>
      </c>
      <c r="AT31" s="123"/>
      <c r="AU31" s="125">
        <f>COUNTIF($E$19:$OK$19,"土■22■土")+COUNTIF($E$19:$OK$19,"土休22休土")+COUNTIF($E$19:$OK$19,"日■22■日")+COUNTIF($E$19:$OK$19,"日休22休日")</f>
        <v>0</v>
      </c>
      <c r="AV31" s="123"/>
      <c r="AW31" s="125">
        <f>COUNTIF($E$19:$OK$19,"土■23■土")+COUNTIF($E$19:$OK$19,"土休23休土")+COUNTIF($E$19:$OK$19,"日■23■日")+COUNTIF($E$19:$OK$19,"日休23休日")</f>
        <v>0</v>
      </c>
      <c r="AX31" s="123"/>
      <c r="AY31" s="125">
        <f>COUNTIF($E$19:$OK$19,"土■24■土")+COUNTIF($E$19:$OK$19,"土休24休土")+COUNTIF($E$19:$OK$19,"日■24■日")+COUNTIF($E$19:$OK$19,"日休24休日")</f>
        <v>0</v>
      </c>
      <c r="AZ31" s="123"/>
      <c r="BA31" s="125">
        <f>COUNTIF($E$19:$OK$19,"土■25■土")+COUNTIF($E$19:$OK$19,"土休25休土")+COUNTIF($E$19:$OK$19,"日■25■日")+COUNTIF($E$19:$OK$19,"日休25休日")</f>
        <v>0</v>
      </c>
      <c r="BB31" s="123"/>
      <c r="BC31" s="125">
        <f>COUNTIF($E$19:$OK$19,"土■26■土")+COUNTIF($E$19:$OK$19,"土休26休土")+COUNTIF($E$19:$OK$19,"日■26■日")+COUNTIF($E$19:$OK$19,"日休26休日")</f>
        <v>0</v>
      </c>
      <c r="BD31" s="123"/>
      <c r="BE31" s="125">
        <f>COUNTIF($E$19:$OK$19,"土■27■土")+COUNTIF($E$19:$OK$19,"土休27休土")+COUNTIF($E$19:$OK$19,"日■27■日")+COUNTIF($E$19:$OK$19,"日休27休日")</f>
        <v>0</v>
      </c>
      <c r="BF31" s="123"/>
      <c r="BG31" s="125">
        <f>COUNTIF($E$19:$OK$19,"土■28■土")+COUNTIF($E$19:$OK$19,"土休28休土")+COUNTIF($E$19:$OK$19,"日■28■日")+COUNTIF($E$19:$OK$19,"日休28休日")</f>
        <v>0</v>
      </c>
      <c r="BH31" s="123"/>
      <c r="BI31" s="125">
        <f>COUNTIF($E$19:$OK$19,"土■29■土")+COUNTIF($E$19:$OK$19,"土休29休土")+COUNTIF($E$19:$OK$19,"日■29■日")+COUNTIF($E$19:$OK$19,"日休29休日")</f>
        <v>0</v>
      </c>
      <c r="BJ31" s="123"/>
      <c r="BK31" s="125">
        <f>COUNTIF($E$19:$OK$19,"土■30■土")+COUNTIF($E$19:$OK$19,"土休30休土")+COUNTIF($E$19:$OK$19,"日■30■日")+COUNTIF($E$19:$OK$19,"日休30休日")</f>
        <v>0</v>
      </c>
      <c r="BL31" s="123"/>
      <c r="BM31" s="125">
        <f>COUNTIF($E$19:$OK$19,"土■31■土")+COUNTIF($E$19:$OK$19,"土休31休土")+COUNTIF($E$19:$OK$19,"日■31■日")+COUNTIF($E$19:$OK$19,"日休31休日")</f>
        <v>0</v>
      </c>
      <c r="BN31" s="123"/>
      <c r="BO31" s="125">
        <f>COUNTIF($E$19:$OK$19,"土■32■土")+COUNTIF($E$19:$OK$19,"土休32休土")+COUNTIF($E$19:$OK$19,"日■32■日")+COUNTIF($E$19:$OK$19,"日休32休日")</f>
        <v>0</v>
      </c>
      <c r="BP31" s="123"/>
      <c r="BQ31" s="125">
        <f>COUNTIF($E$19:$OK$19,"土■33■土")+COUNTIF($E$19:$OK$19,"土休33休土")+COUNTIF($E$19:$OK$19,"日■33■日")+COUNTIF($E$19:$OK$19,"日休33休日")</f>
        <v>0</v>
      </c>
      <c r="BR31" s="123"/>
      <c r="BS31" s="125">
        <f>COUNTIF($E$19:$OK$19,"土■34■土")+COUNTIF($E$19:$OK$19,"土休34休土")+COUNTIF($E$19:$OK$19,"日■34■日")+COUNTIF($E$19:$OK$19,"日休34休日")</f>
        <v>0</v>
      </c>
      <c r="BT31" s="123"/>
      <c r="BU31" s="125">
        <f>COUNTIF($E$19:$OK$19,"土■35■土")+COUNTIF($E$19:$OK$19,"土休35休土")+COUNTIF($E$19:$OK$19,"日■35■日")+COUNTIF($E$19:$OK$19,"日休35休日")</f>
        <v>0</v>
      </c>
      <c r="BV31" s="123"/>
      <c r="BW31" s="125">
        <f>COUNTIF($E$19:$OK$19,"土■36■土")+COUNTIF($E$19:$OK$19,"土休36休土")+COUNTIF($E$19:$OK$19,"日■36■日")+COUNTIF($E$19:$OK$19,"日休36休日")</f>
        <v>0</v>
      </c>
      <c r="BX31" s="123"/>
      <c r="BY31" s="125">
        <f>COUNTIF($E$19:$OK$19,"土■37■土")+COUNTIF($E$19:$OK$19,"土休37休土")+COUNTIF($E$19:$OK$19,"日■37■日")+COUNTIF($E$19:$OK$19,"日休37休日")</f>
        <v>0</v>
      </c>
      <c r="BZ31" s="123"/>
      <c r="CA31" s="125">
        <f>COUNTIF($E$19:$OK$19,"土■38■土")+COUNTIF($E$19:$OK$19,"土休38休土")+COUNTIF($E$19:$OK$19,"日■38■日")+COUNTIF($E$19:$OK$19,"日休38休日")</f>
        <v>0</v>
      </c>
      <c r="CB31" s="123"/>
      <c r="CC31" s="125">
        <f>COUNTIF($E$19:$OK$19,"土■39■土")+COUNTIF($E$19:$OK$19,"土休39休土")+COUNTIF($E$19:$OK$19,"日■39■日")+COUNTIF($E$19:$OK$19,"日休39休日")</f>
        <v>0</v>
      </c>
      <c r="CD31" s="123"/>
      <c r="CE31" s="125">
        <f>COUNTIF($E$19:$OK$19,"土■40■土")+COUNTIF($E$19:$OK$19,"土休40休土")+COUNTIF($E$19:$OK$19,"日■40■日")+COUNTIF($E$19:$OK$19,"日休40休日")</f>
        <v>0</v>
      </c>
      <c r="CF31" s="123"/>
      <c r="CG31" s="125">
        <f>COUNTIF($E$19:$OK$19,"土■41■土")+COUNTIF($E$19:$OK$19,"土休41休土")+COUNTIF($E$19:$OK$19,"日■41■日")+COUNTIF($E$19:$OK$19,"日休41休日")</f>
        <v>0</v>
      </c>
      <c r="CH31" s="123"/>
      <c r="CI31" s="125">
        <f>COUNTIF($E$19:$OK$19,"土■42■土")+COUNTIF($E$19:$OK$19,"土休42休土")+COUNTIF($E$19:$OK$19,"日■42■日")+COUNTIF($E$19:$OK$19,"日休42休日")</f>
        <v>0</v>
      </c>
      <c r="CJ31" s="123"/>
      <c r="CK31" s="125">
        <f>COUNTIF($E$19:$OK$19,"土■43■土")+COUNTIF($E$19:$OK$19,"土休43休土")+COUNTIF($E$19:$OK$19,"日■43■日")+COUNTIF($E$19:$OK$19,"日休43休日")</f>
        <v>0</v>
      </c>
      <c r="CL31" s="123"/>
      <c r="CM31" s="125">
        <f>COUNTIF($E$19:$OK$19,"土■44■土")+COUNTIF($E$19:$OK$19,"土休44休土")+COUNTIF($E$19:$OK$19,"日■44■日")+COUNTIF($E$19:$OK$19,"日休44休日")</f>
        <v>0</v>
      </c>
      <c r="CN31" s="123"/>
      <c r="CO31" s="125">
        <f>COUNTIF($E$19:$OK$19,"土■45■土")+COUNTIF($E$19:$OK$19,"土休45休土")+COUNTIF($E$19:$OK$19,"日■45■日")+COUNTIF($E$19:$OK$19,"日休45休日")</f>
        <v>0</v>
      </c>
      <c r="CP31" s="123"/>
      <c r="CQ31" s="125">
        <f>COUNTIF($E$19:$OK$19,"土■46■土")+COUNTIF($E$19:$OK$19,"土休46休土")+COUNTIF($E$19:$OK$19,"日■46■日")+COUNTIF($E$19:$OK$19,"日休46休日")</f>
        <v>0</v>
      </c>
      <c r="CR31" s="123"/>
      <c r="CS31" s="125">
        <f>COUNTIF($E$19:$OK$19,"土■47■土")+COUNTIF($E$19:$OK$19,"土休47休土")+COUNTIF($E$19:$OK$19,"日■47■日")+COUNTIF($E$19:$OK$19,"日休47休日")</f>
        <v>0</v>
      </c>
      <c r="CT31" s="123"/>
      <c r="CU31" s="125">
        <f>COUNTIF($E$19:$OK$19,"土■48■土")+COUNTIF($E$19:$OK$19,"土休48休土")+COUNTIF($E$19:$OK$19,"日■48■日")+COUNTIF($E$19:$OK$19,"日休48休日")</f>
        <v>0</v>
      </c>
      <c r="CV31" s="123"/>
      <c r="CW31" s="125">
        <f>COUNTIF($E$19:$OK$19,"土■49■土")+COUNTIF($E$19:$OK$19,"土休49休土")+COUNTIF($E$19:$OK$19,"日■49■日")+COUNTIF($E$19:$OK$19,"日休49休日")</f>
        <v>0</v>
      </c>
      <c r="CX31" s="123"/>
      <c r="CY31" s="125">
        <f>COUNTIF($E$19:$OK$19,"土■50■土")+COUNTIF($E$19:$OK$19,"土休50休土")+COUNTIF($E$19:$OK$19,"日■50■日")+COUNTIF($E$19:$OK$19,"日休50休日")</f>
        <v>0</v>
      </c>
      <c r="CZ31" s="123"/>
      <c r="DA31" s="125">
        <f>COUNTIF($E$19:$OK$19,"土■51■土")+COUNTIF($E$19:$OK$19,"土休51休土")+COUNTIF($E$19:$OK$19,"日■51■日")+COUNTIF($E$19:$OK$19,"日休51休日")</f>
        <v>0</v>
      </c>
      <c r="DB31" s="123"/>
      <c r="DC31" s="125">
        <f>COUNTIF($E$19:$OK$19,"土■52■土")+COUNTIF($E$19:$OK$19,"土休52休土")+COUNTIF($E$19:$OK$19,"日■52■日")+COUNTIF($E$19:$OK$19,"日休52休日")</f>
        <v>0</v>
      </c>
      <c r="DD31" s="123"/>
      <c r="DE31" s="125">
        <f>COUNTIF($E$19:$OK$19,"土■53■土")+COUNTIF($E$19:$OK$19,"土休53休土")+COUNTIF($E$19:$OK$19,"日■53■日")+COUNTIF($E$19:$OK$19,"日休53休日")</f>
        <v>0</v>
      </c>
      <c r="DF31" s="123"/>
      <c r="DG31" s="125">
        <f>COUNTIF($E$19:$OK$19,"土■54■土")+COUNTIF($E$19:$OK$19,"土休54休土")+COUNTIF($E$19:$OK$19,"日■54■日")+COUNTIF($E$19:$OK$19,"日休54休日")</f>
        <v>0</v>
      </c>
      <c r="DH31" s="123"/>
      <c r="DI31" s="125">
        <f>COUNTIF($E$19:$OK$19,"土■55■土")+COUNTIF($E$19:$OK$19,"土休55休土")+COUNTIF($E$19:$OK$19,"日■55■日")+COUNTIF($E$19:$OK$19,"日休55休日")</f>
        <v>0</v>
      </c>
      <c r="DJ31" s="123"/>
      <c r="DK31" s="125">
        <f>COUNTIF($E$19:$OK$19,"土■56■土")+COUNTIF($E$19:$OK$19,"土休56休土")+COUNTIF($E$19:$OK$19,"日■56■日")+COUNTIF($E$19:$OK$19,"日休56休日")</f>
        <v>0</v>
      </c>
      <c r="DL31" s="123"/>
      <c r="DM31" s="125">
        <f>COUNTIF($E$19:$OK$19,"土■57■土")+COUNTIF($E$19:$OK$19,"土休57休土")+COUNTIF($E$19:$OK$19,"日■57■日")+COUNTIF($E$19:$OK$19,"日休57休日")</f>
        <v>0</v>
      </c>
      <c r="DN31" s="123"/>
      <c r="DO31" s="125">
        <f>COUNTIF($E$19:$OK$19,"土■58■土")+COUNTIF($E$19:$OK$19,"土休58休土")+COUNTIF($E$19:$OK$19,"日■58■日")+COUNTIF($E$19:$OK$19,"日休58休日")</f>
        <v>0</v>
      </c>
      <c r="DP31" s="123"/>
      <c r="DQ31" s="125">
        <f>COUNTIF($E$19:$OK$19,"土■59■土")+COUNTIF($E$19:$OK$19,"土休59休土")+COUNTIF($E$19:$OK$19,"日■59■日")+COUNTIF($E$19:$OK$19,"日休59休日")</f>
        <v>0</v>
      </c>
      <c r="DR31" s="123"/>
      <c r="DS31" s="125">
        <f>COUNTIF($E$19:$OK$19,"土■60■土")+COUNTIF($E$19:$OK$19,"土休60休土")+COUNTIF($E$19:$OK$19,"日■60■日")+COUNTIF($E$19:$OK$19,"日休60休日")</f>
        <v>0</v>
      </c>
      <c r="DT31" s="123"/>
      <c r="DU31" s="125">
        <f>COUNTIF($E$19:$OK$19,"土■61■土")+COUNTIF($E$19:$OK$19,"土休61休土")+COUNTIF($E$19:$OK$19,"日■61■日")+COUNTIF($E$19:$OK$19,"日休61休日")</f>
        <v>0</v>
      </c>
      <c r="DV31" s="123"/>
    </row>
    <row r="32" spans="2:401" ht="13.5" customHeight="1" x14ac:dyDescent="0.15">
      <c r="B32" s="125" t="s">
        <v>10</v>
      </c>
      <c r="C32" s="300" t="s">
        <v>107</v>
      </c>
      <c r="D32" s="123"/>
      <c r="E32" s="125">
        <f>COUNTIF($E$20:$OK$20,"土■1■土")+COUNTIF($E$20:$OK$20,"土休1休土")+COUNTIF($E$20:$OK$20,"日■1■日")+COUNTIF($E$20:$OK$20,"日休1休日")</f>
        <v>0</v>
      </c>
      <c r="F32" s="123"/>
      <c r="G32" s="125">
        <f>COUNTIF($E$20:$OK$20,"土■2■土")+COUNTIF($E$20:$OK$20,"土休2休土")+COUNTIF($E$20:$OK$20,"日■2■日")+COUNTIF($E$20:$OK$20,"日休2休日")</f>
        <v>0</v>
      </c>
      <c r="H32" s="123"/>
      <c r="I32" s="125">
        <f>COUNTIF($E$20:$OK$20,"土■3■土")+COUNTIF($E$20:$OK$20,"土休3休土")+COUNTIF($E$20:$OK$20,"日■3■日")+COUNTIF($E$20:$OK$20,"日休3休日")</f>
        <v>0</v>
      </c>
      <c r="J32" s="123"/>
      <c r="K32" s="125">
        <f>COUNTIF($E$20:$OK$20,"土■4■土")+COUNTIF($E$20:$OK$20,"土休4休土")+COUNTIF($E$20:$OK$20,"日■4■日")+COUNTIF($E$20:$OK$20,"日休4休日")</f>
        <v>0</v>
      </c>
      <c r="L32" s="123"/>
      <c r="M32" s="125">
        <f>COUNTIF($E$20:$OK$20,"土■5■土")+COUNTIF($E$20:$OK$20,"土休5休土")+COUNTIF($E$20:$OK$20,"日■5■日")+COUNTIF($E$20:$OK$20,"日休5休日")</f>
        <v>0</v>
      </c>
      <c r="N32" s="123"/>
      <c r="O32" s="125">
        <f>COUNTIF($E$20:$OK$20,"土■6■土")+COUNTIF($E$20:$OK$20,"土休6休土")+COUNTIF($E$20:$OK$20,"日■6■日")+COUNTIF($E$20:$OK$20,"日休6休日")</f>
        <v>0</v>
      </c>
      <c r="P32" s="123"/>
      <c r="Q32" s="125">
        <f>COUNTIF($E$20:$OK$20,"土■7■土")+COUNTIF($E$20:$OK$20,"土休7休土")+COUNTIF($E$20:$OK$20,"日■7■日")+COUNTIF($E$20:$OK$20,"日休7休日")</f>
        <v>0</v>
      </c>
      <c r="R32" s="123"/>
      <c r="S32" s="125">
        <f>COUNTIF($E$20:$OK$20,"土■8■土")+COUNTIF($E$20:$OK$20,"土休8休土")+COUNTIF($E$20:$OK$20,"日■8■日")+COUNTIF($E$20:$OK$20,"日休8休日")</f>
        <v>0</v>
      </c>
      <c r="T32" s="123"/>
      <c r="U32" s="125">
        <f>COUNTIF($E$20:$OK$20,"土■9■土")+COUNTIF($E$20:$OK$20,"土休9休土")+COUNTIF($E$20:$OK$20,"日■9■日")+COUNTIF($E$20:$OK$20,"日休9休日")</f>
        <v>0</v>
      </c>
      <c r="V32" s="123"/>
      <c r="W32" s="125">
        <f>COUNTIF($E$20:$OK$20,"土■10■土")+COUNTIF($E$20:$OK$20,"土休10休土")+COUNTIF($E$20:$OK$20,"日■10■日")+COUNTIF($E$20:$OK$20,"日休10休日")</f>
        <v>0</v>
      </c>
      <c r="X32" s="123"/>
      <c r="Y32" s="125">
        <f>COUNTIF($E$20:$OK$20,"土■11■土")+COUNTIF($E$20:$OK$20,"土休11休土")+COUNTIF($E$20:$OK$20,"日■11■日")+COUNTIF($E$20:$OK$20,"日休11休日")</f>
        <v>0</v>
      </c>
      <c r="Z32" s="123"/>
      <c r="AA32" s="125">
        <f>COUNTIF($E$20:$OK$20,"土■12■土")+COUNTIF($E$20:$OK$20,"土休12休土")+COUNTIF($E$20:$OK$20,"日■12■日")+COUNTIF($E$20:$OK$20,"日休12休日")</f>
        <v>0</v>
      </c>
      <c r="AB32" s="123"/>
      <c r="AC32" s="125">
        <f>COUNTIF($E$20:$OK$20,"土■13■土")+COUNTIF($E$20:$OK$20,"土休13休土")+COUNTIF($E$20:$OK$20,"日■13■日")+COUNTIF($E$20:$OK$20,"日休13休日")</f>
        <v>0</v>
      </c>
      <c r="AD32" s="123"/>
      <c r="AE32" s="125">
        <f>COUNTIF($E$20:$OK$20,"土■14■土")+COUNTIF($E$20:$OK$20,"土休14休土")+COUNTIF($E$20:$OK$20,"日■14■日")+COUNTIF($E$20:$OK$20,"日休14休日")</f>
        <v>0</v>
      </c>
      <c r="AF32" s="123"/>
      <c r="AG32" s="125">
        <f>COUNTIF($E$20:$OK$20,"土■15■土")+COUNTIF($E$20:$OK$20,"土休15休土")+COUNTIF($E$20:$OK$20,"日■15■日")+COUNTIF($E$20:$OK$20,"日休15休日")</f>
        <v>0</v>
      </c>
      <c r="AH32" s="123"/>
      <c r="AI32" s="125">
        <f>COUNTIF($E$20:$OK$20,"土■16■土")+COUNTIF($E$20:$OK$20,"土休16休土")+COUNTIF($E$20:$OK$20,"日■16■日")+COUNTIF($E$20:$OK$20,"日休16休日")</f>
        <v>0</v>
      </c>
      <c r="AJ32" s="123"/>
      <c r="AK32" s="125">
        <f>COUNTIF($E$20:$OK$20,"土■17■土")+COUNTIF($E$20:$OK$20,"土休17休土")+COUNTIF($E$20:$OK$20,"日■17■日")+COUNTIF($E$20:$OK$20,"日休17休日")</f>
        <v>0</v>
      </c>
      <c r="AL32" s="123"/>
      <c r="AM32" s="125">
        <f>COUNTIF($E$20:$OK$20,"土■18■土")+COUNTIF($E$20:$OK$20,"土休18休土")+COUNTIF($E$20:$OK$20,"日■18■日")+COUNTIF($E$20:$OK$20,"日休18休日")</f>
        <v>0</v>
      </c>
      <c r="AN32" s="123"/>
      <c r="AO32" s="125">
        <f>COUNTIF($E$20:$OK$20,"土■19■土")+COUNTIF($E$20:$OK$20,"土休19休土")+COUNTIF($E$20:$OK$20,"日■19■日")+COUNTIF($E$20:$OK$20,"日休19休日")</f>
        <v>0</v>
      </c>
      <c r="AP32" s="123"/>
      <c r="AQ32" s="125">
        <f>COUNTIF($E$20:$OK$20,"土■20■土")+COUNTIF($E$20:$OK$20,"土休20休土")+COUNTIF($E$20:$OK$20,"日■20■日")+COUNTIF($E$20:$OK$20,"日休20休日")</f>
        <v>0</v>
      </c>
      <c r="AR32" s="123"/>
      <c r="AS32" s="125">
        <f>COUNTIF($E$20:$OK$20,"土■21■土")+COUNTIF($E$20:$OK$20,"土休21休土")+COUNTIF($E$20:$OK$20,"日■21■日")+COUNTIF($E$20:$OK$20,"日休21休日")</f>
        <v>0</v>
      </c>
      <c r="AT32" s="123"/>
      <c r="AU32" s="125">
        <f>COUNTIF($E$20:$OK$20,"土■22■土")+COUNTIF($E$20:$OK$20,"土休22休土")+COUNTIF($E$20:$OK$20,"日■22■日")+COUNTIF($E$20:$OK$20,"日休22休日")</f>
        <v>0</v>
      </c>
      <c r="AV32" s="123"/>
      <c r="AW32" s="125">
        <f>COUNTIF($E$20:$OK$20,"土■23■土")+COUNTIF($E$20:$OK$20,"土休23休土")+COUNTIF($E$20:$OK$20,"日■23■日")+COUNTIF($E$20:$OK$20,"日休23休日")</f>
        <v>0</v>
      </c>
      <c r="AX32" s="123"/>
      <c r="AY32" s="125">
        <f>COUNTIF($E$20:$OK$20,"土■24■土")+COUNTIF($E$20:$OK$20,"土休24休土")+COUNTIF($E$20:$OK$20,"日■24■日")+COUNTIF($E$20:$OK$20,"日休24休日")</f>
        <v>0</v>
      </c>
      <c r="AZ32" s="123"/>
      <c r="BA32" s="125">
        <f>COUNTIF($E$20:$OK$20,"土■25■土")+COUNTIF($E$20:$OK$20,"土休25休土")+COUNTIF($E$20:$OK$20,"日■25■日")+COUNTIF($E$20:$OK$20,"日休25休日")</f>
        <v>0</v>
      </c>
      <c r="BB32" s="123"/>
      <c r="BC32" s="125">
        <f>COUNTIF($E$20:$OK$20,"土■26■土")+COUNTIF($E$20:$OK$20,"土休26休土")+COUNTIF($E$20:$OK$20,"日■26■日")+COUNTIF($E$20:$OK$20,"日休26休日")</f>
        <v>0</v>
      </c>
      <c r="BD32" s="123"/>
      <c r="BE32" s="125">
        <f>COUNTIF($E$20:$OK$20,"土■27■土")+COUNTIF($E$20:$OK$20,"土休27休土")+COUNTIF($E$20:$OK$20,"日■27■日")+COUNTIF($E$20:$OK$20,"日休27休日")</f>
        <v>0</v>
      </c>
      <c r="BF32" s="123"/>
      <c r="BG32" s="125">
        <f>COUNTIF($E$20:$OK$20,"土■28■土")+COUNTIF($E$20:$OK$20,"土休28休土")+COUNTIF($E$20:$OK$20,"日■28■日")+COUNTIF($E$20:$OK$20,"日休28休日")</f>
        <v>0</v>
      </c>
      <c r="BH32" s="123"/>
      <c r="BI32" s="125">
        <f>COUNTIF($E$20:$OK$20,"土■29■土")+COUNTIF($E$20:$OK$20,"土休29休土")+COUNTIF($E$20:$OK$20,"日■29■日")+COUNTIF($E$20:$OK$20,"日休29休日")</f>
        <v>0</v>
      </c>
      <c r="BJ32" s="123"/>
      <c r="BK32" s="125">
        <f>COUNTIF($E$20:$OK$20,"土■30■土")+COUNTIF($E$20:$OK$20,"土休30休土")+COUNTIF($E$20:$OK$20,"日■30■日")+COUNTIF($E$20:$OK$20,"日休30休日")</f>
        <v>0</v>
      </c>
      <c r="BL32" s="123"/>
      <c r="BM32" s="125">
        <f>COUNTIF($E$20:$OK$20,"土■31■土")+COUNTIF($E$20:$OK$20,"土休31休土")+COUNTIF($E$20:$OK$20,"日■31■日")+COUNTIF($E$20:$OK$20,"日休31休日")</f>
        <v>0</v>
      </c>
      <c r="BN32" s="123"/>
      <c r="BO32" s="125">
        <f>COUNTIF($E$20:$OK$20,"土■32■土")+COUNTIF($E$20:$OK$20,"土休32休土")+COUNTIF($E$20:$OK$20,"日■32■日")+COUNTIF($E$20:$OK$20,"日休32休日")</f>
        <v>0</v>
      </c>
      <c r="BP32" s="123"/>
      <c r="BQ32" s="125">
        <f>COUNTIF($E$20:$OK$20,"土■33■土")+COUNTIF($E$20:$OK$20,"土休33休土")+COUNTIF($E$20:$OK$20,"日■33■日")+COUNTIF($E$20:$OK$20,"日休33休日")</f>
        <v>0</v>
      </c>
      <c r="BR32" s="123"/>
      <c r="BS32" s="125">
        <f>COUNTIF($E$20:$OK$20,"土■34■土")+COUNTIF($E$20:$OK$20,"土休34休土")+COUNTIF($E$20:$OK$20,"日■34■日")+COUNTIF($E$20:$OK$20,"日休34休日")</f>
        <v>0</v>
      </c>
      <c r="BT32" s="123"/>
      <c r="BU32" s="125">
        <f>COUNTIF($E$20:$OK$20,"土■35■土")+COUNTIF($E$20:$OK$20,"土休35休土")+COUNTIF($E$20:$OK$20,"日■35■日")+COUNTIF($E$20:$OK$20,"日休35休日")</f>
        <v>0</v>
      </c>
      <c r="BV32" s="123"/>
      <c r="BW32" s="125">
        <f>COUNTIF($E$20:$OK$20,"土■36■土")+COUNTIF($E$20:$OK$20,"土休36休土")+COUNTIF($E$20:$OK$20,"日■36■日")+COUNTIF($E$20:$OK$20,"日休36休日")</f>
        <v>0</v>
      </c>
      <c r="BX32" s="123"/>
      <c r="BY32" s="125">
        <f>COUNTIF($E$20:$OK$20,"土■37■土")+COUNTIF($E$20:$OK$20,"土休37休土")+COUNTIF($E$20:$OK$20,"日■37■日")+COUNTIF($E$20:$OK$20,"日休37休日")</f>
        <v>0</v>
      </c>
      <c r="BZ32" s="123"/>
      <c r="CA32" s="125">
        <f>COUNTIF($E$20:$OK$20,"土■38■土")+COUNTIF($E$20:$OK$20,"土休38休土")+COUNTIF($E$20:$OK$20,"日■38■日")+COUNTIF($E$20:$OK$20,"日休38休日")</f>
        <v>0</v>
      </c>
      <c r="CB32" s="123"/>
      <c r="CC32" s="125">
        <f>COUNTIF($E$20:$OK$20,"土■39■土")+COUNTIF($E$20:$OK$20,"土休39休土")+COUNTIF($E$20:$OK$20,"日■39■日")+COUNTIF($E$20:$OK$20,"日休39休日")</f>
        <v>0</v>
      </c>
      <c r="CD32" s="123"/>
      <c r="CE32" s="125">
        <f>COUNTIF($E$20:$OK$20,"土■40■土")+COUNTIF($E$20:$OK$20,"土休40休土")+COUNTIF($E$20:$OK$20,"日■40■日")+COUNTIF($E$20:$OK$20,"日休40休日")</f>
        <v>0</v>
      </c>
      <c r="CF32" s="123"/>
      <c r="CG32" s="125">
        <f>COUNTIF($E$20:$OK$20,"土■41■土")+COUNTIF($E$20:$OK$20,"土休41休土")+COUNTIF($E$20:$OK$20,"日■41■日")+COUNTIF($E$20:$OK$20,"日休41休日")</f>
        <v>0</v>
      </c>
      <c r="CH32" s="123"/>
      <c r="CI32" s="125">
        <f>COUNTIF($E$20:$OK$20,"土■42■土")+COUNTIF($E$20:$OK$20,"土休42休土")+COUNTIF($E$20:$OK$20,"日■42■日")+COUNTIF($E$20:$OK$20,"日休42休日")</f>
        <v>0</v>
      </c>
      <c r="CJ32" s="123"/>
      <c r="CK32" s="125">
        <f>COUNTIF($E$20:$OK$20,"土■43■土")+COUNTIF($E$20:$OK$20,"土休43休土")+COUNTIF($E$20:$OK$20,"日■43■日")+COUNTIF($E$20:$OK$20,"日休43休日")</f>
        <v>0</v>
      </c>
      <c r="CL32" s="123"/>
      <c r="CM32" s="125">
        <f>COUNTIF($E$20:$OK$20,"土■44■土")+COUNTIF($E$20:$OK$20,"土休44休土")+COUNTIF($E$20:$OK$20,"日■44■日")+COUNTIF($E$20:$OK$20,"日休44休日")</f>
        <v>0</v>
      </c>
      <c r="CN32" s="123"/>
      <c r="CO32" s="125">
        <f>COUNTIF($E$20:$OK$20,"土■45■土")+COUNTIF($E$20:$OK$20,"土休45休土")+COUNTIF($E$20:$OK$20,"日■45■日")+COUNTIF($E$20:$OK$20,"日休45休日")</f>
        <v>0</v>
      </c>
      <c r="CP32" s="123"/>
      <c r="CQ32" s="125">
        <f>COUNTIF($E$20:$OK$20,"土■46■土")+COUNTIF($E$20:$OK$20,"土休46休土")+COUNTIF($E$20:$OK$20,"日■46■日")+COUNTIF($E$20:$OK$20,"日休46休日")</f>
        <v>0</v>
      </c>
      <c r="CR32" s="123"/>
      <c r="CS32" s="125">
        <f>COUNTIF($E$20:$OK$20,"土■47■土")+COUNTIF($E$20:$OK$20,"土休47休土")+COUNTIF($E$20:$OK$20,"日■47■日")+COUNTIF($E$20:$OK$20,"日休47休日")</f>
        <v>0</v>
      </c>
      <c r="CT32" s="123"/>
      <c r="CU32" s="125">
        <f>COUNTIF($E$20:$OK$20,"土■48■土")+COUNTIF($E$20:$OK$20,"土休48休土")+COUNTIF($E$20:$OK$20,"日■48■日")+COUNTIF($E$20:$OK$20,"日休48休日")</f>
        <v>0</v>
      </c>
      <c r="CV32" s="123"/>
      <c r="CW32" s="125">
        <f>COUNTIF($E$20:$OK$20,"土■49■土")+COUNTIF($E$20:$OK$20,"土休49休土")+COUNTIF($E$20:$OK$20,"日■49■日")+COUNTIF($E$20:$OK$20,"日休49休日")</f>
        <v>0</v>
      </c>
      <c r="CX32" s="123"/>
      <c r="CY32" s="125">
        <f>COUNTIF($E$20:$OK$20,"土■50■土")+COUNTIF($E$20:$OK$20,"土休50休土")+COUNTIF($E$20:$OK$20,"日■50■日")+COUNTIF($E$20:$OK$20,"日休50休日")</f>
        <v>0</v>
      </c>
      <c r="CZ32" s="123"/>
      <c r="DA32" s="125">
        <f>COUNTIF($E$20:$OK$20,"土■51■土")+COUNTIF($E$20:$OK$20,"土休51休土")+COUNTIF($E$20:$OK$20,"日■51■日")+COUNTIF($E$20:$OK$20,"日休51休日")</f>
        <v>0</v>
      </c>
      <c r="DB32" s="123"/>
      <c r="DC32" s="125">
        <f>COUNTIF($E$20:$OK$20,"土■52■土")+COUNTIF($E$20:$OK$20,"土休52休土")+COUNTIF($E$20:$OK$20,"日■52■日")+COUNTIF($E$20:$OK$20,"日休52休日")</f>
        <v>0</v>
      </c>
      <c r="DD32" s="123"/>
      <c r="DE32" s="125">
        <f>COUNTIF($E$20:$OK$20,"土■53■土")+COUNTIF($E$20:$OK$20,"土休53休土")+COUNTIF($E$20:$OK$20,"日■53■日")+COUNTIF($E$20:$OK$20,"日休53休日")</f>
        <v>0</v>
      </c>
      <c r="DF32" s="123"/>
      <c r="DG32" s="125">
        <f>COUNTIF($E$20:$OK$20,"土■54■土")+COUNTIF($E$20:$OK$20,"土休54休土")+COUNTIF($E$20:$OK$20,"日■54■日")+COUNTIF($E$20:$OK$20,"日休54休日")</f>
        <v>0</v>
      </c>
      <c r="DH32" s="123"/>
      <c r="DI32" s="125">
        <f>COUNTIF($E$20:$OK$20,"土■55■土")+COUNTIF($E$20:$OK$20,"土休55休土")+COUNTIF($E$20:$OK$20,"日■55■日")+COUNTIF($E$20:$OK$20,"日休55休日")</f>
        <v>0</v>
      </c>
      <c r="DJ32" s="123"/>
      <c r="DK32" s="125">
        <f>COUNTIF($E$20:$OK$20,"土■56■土")+COUNTIF($E$20:$OK$20,"土休56休土")+COUNTIF($E$20:$OK$20,"日■56■日")+COUNTIF($E$20:$OK$20,"日休56休日")</f>
        <v>0</v>
      </c>
      <c r="DL32" s="123"/>
      <c r="DM32" s="125">
        <f>COUNTIF($E$20:$OK$20,"土■57■土")+COUNTIF($E$20:$OK$20,"土休57休土")+COUNTIF($E$20:$OK$20,"日■57■日")+COUNTIF($E$20:$OK$20,"日休57休日")</f>
        <v>0</v>
      </c>
      <c r="DN32" s="123"/>
      <c r="DO32" s="125">
        <f>COUNTIF($E$20:$OK$20,"土■58■土")+COUNTIF($E$20:$OK$20,"土休58休土")+COUNTIF($E$20:$OK$20,"日■58■日")+COUNTIF($E$20:$OK$20,"日休58休日")</f>
        <v>0</v>
      </c>
      <c r="DP32" s="123"/>
      <c r="DQ32" s="125">
        <f>COUNTIF($E$20:$OK$20,"土■59■土")+COUNTIF($E$20:$OK$20,"土休59休土")+COUNTIF($E$20:$OK$20,"日■59■日")+COUNTIF($E$20:$OK$20,"日休59休日")</f>
        <v>0</v>
      </c>
      <c r="DR32" s="123"/>
      <c r="DS32" s="125">
        <f>COUNTIF($E$20:$OK$20,"土■60■土")+COUNTIF($E$20:$OK$20,"土休60休土")+COUNTIF($E$20:$OK$20,"日■60■日")+COUNTIF($E$20:$OK$20,"日休60休日")</f>
        <v>0</v>
      </c>
      <c r="DT32" s="123"/>
      <c r="DU32" s="125">
        <f>COUNTIF($E$20:$OK$20,"土■61■土")+COUNTIF($E$20:$OK$20,"土休61休土")+COUNTIF($E$20:$OK$20,"日■61■日")+COUNTIF($E$20:$OK$20,"日休61休日")</f>
        <v>0</v>
      </c>
      <c r="DV32" s="123"/>
    </row>
    <row r="33" spans="2:129" ht="13.5" customHeight="1" thickBot="1" x14ac:dyDescent="0.2">
      <c r="B33" s="280" t="s">
        <v>225</v>
      </c>
      <c r="C33" s="281"/>
      <c r="D33" s="282"/>
      <c r="E33" s="233"/>
      <c r="F33" s="124"/>
      <c r="G33" s="233"/>
      <c r="H33" s="124"/>
      <c r="I33" s="233"/>
      <c r="J33" s="124"/>
      <c r="K33" s="233"/>
      <c r="L33" s="124"/>
      <c r="M33" s="233"/>
      <c r="N33" s="124"/>
      <c r="O33" s="233"/>
      <c r="P33" s="124"/>
      <c r="Q33" s="233"/>
      <c r="R33" s="124"/>
      <c r="S33" s="233"/>
      <c r="T33" s="124"/>
      <c r="U33" s="233"/>
      <c r="V33" s="124"/>
      <c r="W33" s="233"/>
      <c r="X33" s="124"/>
      <c r="Y33" s="233"/>
      <c r="Z33" s="124"/>
      <c r="AA33" s="233"/>
      <c r="AB33" s="124"/>
      <c r="AC33" s="233"/>
      <c r="AD33" s="124"/>
      <c r="AE33" s="233"/>
      <c r="AF33" s="124"/>
      <c r="AG33" s="233"/>
      <c r="AH33" s="124"/>
      <c r="AI33" s="233"/>
      <c r="AJ33" s="124"/>
      <c r="AK33" s="233"/>
      <c r="AL33" s="124"/>
      <c r="AM33" s="233"/>
      <c r="AN33" s="124"/>
      <c r="AO33" s="233"/>
      <c r="AP33" s="124"/>
      <c r="AQ33" s="233"/>
      <c r="AR33" s="124"/>
      <c r="AS33" s="233"/>
      <c r="AT33" s="124"/>
      <c r="AU33" s="233"/>
      <c r="AV33" s="124"/>
      <c r="AW33" s="233"/>
      <c r="AX33" s="124"/>
      <c r="AY33" s="233"/>
      <c r="AZ33" s="124"/>
      <c r="BA33" s="233"/>
      <c r="BB33" s="124"/>
      <c r="BC33" s="233"/>
      <c r="BD33" s="124"/>
      <c r="BE33" s="233"/>
      <c r="BF33" s="124"/>
      <c r="BG33" s="233"/>
      <c r="BH33" s="124"/>
      <c r="BI33" s="233"/>
      <c r="BJ33" s="124"/>
      <c r="BK33" s="233"/>
      <c r="BL33" s="124"/>
      <c r="BM33" s="233"/>
      <c r="BN33" s="124"/>
      <c r="BO33" s="233"/>
      <c r="BP33" s="124"/>
      <c r="BQ33" s="233"/>
      <c r="BR33" s="124"/>
      <c r="BS33" s="233"/>
      <c r="BT33" s="124"/>
      <c r="BU33" s="233"/>
      <c r="BV33" s="124"/>
      <c r="BW33" s="233"/>
      <c r="BX33" s="124"/>
      <c r="BY33" s="233"/>
      <c r="BZ33" s="124"/>
      <c r="CA33" s="233"/>
      <c r="CB33" s="124"/>
      <c r="CC33" s="233"/>
      <c r="CD33" s="124"/>
      <c r="CE33" s="233"/>
      <c r="CF33" s="124"/>
      <c r="CG33" s="233"/>
      <c r="CH33" s="124"/>
      <c r="CI33" s="233"/>
      <c r="CJ33" s="124"/>
      <c r="CK33" s="233"/>
      <c r="CL33" s="124"/>
      <c r="CM33" s="233"/>
      <c r="CN33" s="124"/>
      <c r="CO33" s="233"/>
      <c r="CP33" s="124"/>
      <c r="CQ33" s="233"/>
      <c r="CR33" s="124"/>
      <c r="CS33" s="233"/>
      <c r="CT33" s="124"/>
      <c r="CU33" s="233"/>
      <c r="CV33" s="124"/>
      <c r="CW33" s="233"/>
      <c r="CX33" s="124"/>
      <c r="CY33" s="233"/>
      <c r="CZ33" s="124"/>
      <c r="DA33" s="233"/>
      <c r="DB33" s="124"/>
      <c r="DC33" s="233"/>
      <c r="DD33" s="124"/>
      <c r="DE33" s="233"/>
      <c r="DF33" s="124"/>
      <c r="DG33" s="233"/>
      <c r="DH33" s="124"/>
      <c r="DI33" s="233"/>
      <c r="DJ33" s="124"/>
      <c r="DK33" s="233"/>
      <c r="DL33" s="124"/>
      <c r="DM33" s="233"/>
      <c r="DN33" s="124"/>
      <c r="DO33" s="233"/>
      <c r="DP33" s="124"/>
      <c r="DQ33" s="233"/>
      <c r="DR33" s="124"/>
      <c r="DS33" s="233"/>
      <c r="DT33" s="124"/>
      <c r="DU33" s="233"/>
      <c r="DV33" s="124"/>
    </row>
    <row r="34" spans="2:129" ht="13.5" customHeight="1" x14ac:dyDescent="0.15">
      <c r="B34" s="195" t="s">
        <v>9</v>
      </c>
      <c r="C34" s="301" t="s">
        <v>228</v>
      </c>
      <c r="D34" s="194"/>
      <c r="E34" s="195">
        <f>COUNTIF($E$17:$OK$17,"土休1休土")+COUNTIF($E$17:$OK$17,"日休1休日")</f>
        <v>0</v>
      </c>
      <c r="F34" s="194"/>
      <c r="G34" s="195">
        <f>COUNTIF($E$17:$OK$17,"土休2休土")+COUNTIF($E$17:$OK$17,"日休2休日")</f>
        <v>0</v>
      </c>
      <c r="H34" s="194"/>
      <c r="I34" s="195">
        <f>COUNTIF($E$17:$OK$17,"土休3休土")+COUNTIF($E$17:$OK$17,"日休3休日")</f>
        <v>0</v>
      </c>
      <c r="J34" s="194"/>
      <c r="K34" s="195">
        <f>COUNTIF($E$17:$OK$17,"土休4休土")+COUNTIF($E$17:$OK$17,"日休4休日")</f>
        <v>0</v>
      </c>
      <c r="L34" s="194"/>
      <c r="M34" s="195">
        <f>COUNTIF($E$17:$OK$17,"土休5休土")+COUNTIF($E$17:$OK$17,"日休5休日")</f>
        <v>0</v>
      </c>
      <c r="N34" s="194"/>
      <c r="O34" s="195">
        <f>COUNTIF($E$17:$OK$17,"土休6休土")+COUNTIF($E$17:$OK$17,"日休6休日")</f>
        <v>0</v>
      </c>
      <c r="P34" s="194"/>
      <c r="Q34" s="195">
        <f>COUNTIF($E$17:$OK$17,"土休7休土")+COUNTIF($E$17:$OK$17,"日休7休日")</f>
        <v>0</v>
      </c>
      <c r="R34" s="194"/>
      <c r="S34" s="195">
        <f>COUNTIF($E$17:$OK$17,"土休8休土")+COUNTIF($E$17:$OK$17,"日休8休日")</f>
        <v>0</v>
      </c>
      <c r="T34" s="194"/>
      <c r="U34" s="195">
        <f>COUNTIF($E$17:$OK$17,"土休9休土")+COUNTIF($E$17:$OK$17,"日休9休日")</f>
        <v>0</v>
      </c>
      <c r="V34" s="194"/>
      <c r="W34" s="195">
        <f>COUNTIF($E$17:$OK$17,"土休10休土")+COUNTIF($E$17:$OK$17,"日休10休日")</f>
        <v>0</v>
      </c>
      <c r="X34" s="194"/>
      <c r="Y34" s="195">
        <f>COUNTIF($E$17:$OK$17,"土休11休土")+COUNTIF($E$17:$OK$17,"日休11休日")</f>
        <v>0</v>
      </c>
      <c r="Z34" s="194"/>
      <c r="AA34" s="195">
        <f>COUNTIF($E$17:$OK$17,"土休12休土")+COUNTIF($E$17:$OK$17,"日休12休日")</f>
        <v>0</v>
      </c>
      <c r="AB34" s="194"/>
      <c r="AC34" s="195">
        <f>COUNTIF($E$17:$OK$17,"土休13休土")+COUNTIF($E$17:$OK$17,"日休13休日")</f>
        <v>0</v>
      </c>
      <c r="AD34" s="194"/>
      <c r="AE34" s="195">
        <f>COUNTIF($E$17:$OK$17,"土休14休土")+COUNTIF($E$17:$OK$17,"日休14休日")</f>
        <v>0</v>
      </c>
      <c r="AF34" s="194"/>
      <c r="AG34" s="195">
        <f>COUNTIF($E$17:$OK$17,"土休15休土")+COUNTIF($E$17:$OK$17,"日休15休日")</f>
        <v>0</v>
      </c>
      <c r="AH34" s="194"/>
      <c r="AI34" s="195">
        <f>COUNTIF($E$17:$OK$17,"土休16休土")+COUNTIF($E$17:$OK$17,"日休16休日")</f>
        <v>0</v>
      </c>
      <c r="AJ34" s="194"/>
      <c r="AK34" s="195">
        <f>COUNTIF($E$17:$OK$17,"土休17休土")+COUNTIF($E$17:$OK$17,"日休17休日")</f>
        <v>0</v>
      </c>
      <c r="AL34" s="194"/>
      <c r="AM34" s="195">
        <f>COUNTIF($E$17:$OK$17,"土休18休土")+COUNTIF($E$17:$OK$17,"日休18休日")</f>
        <v>0</v>
      </c>
      <c r="AN34" s="194"/>
      <c r="AO34" s="195">
        <f>COUNTIF($E$17:$OK$17,"土休19休土")+COUNTIF($E$17:$OK$17,"日休19休日")</f>
        <v>0</v>
      </c>
      <c r="AP34" s="194"/>
      <c r="AQ34" s="195">
        <f>COUNTIF($E$17:$OK$17,"土休20休土")+COUNTIF($E$17:$OK$17,"日休20休日")</f>
        <v>0</v>
      </c>
      <c r="AR34" s="194"/>
      <c r="AS34" s="195">
        <f>COUNTIF($E$17:$OK$17,"土休21休土")+COUNTIF($E$17:$OK$17,"日休21休日")</f>
        <v>0</v>
      </c>
      <c r="AT34" s="194"/>
      <c r="AU34" s="195">
        <f>COUNTIF($E$17:$OK$17,"土休22休土")+COUNTIF($E$17:$OK$17,"日休22休日")</f>
        <v>0</v>
      </c>
      <c r="AV34" s="194"/>
      <c r="AW34" s="195">
        <f>COUNTIF($E$17:$OK$17,"土休23休土")+COUNTIF($E$17:$OK$17,"日休23休日")</f>
        <v>0</v>
      </c>
      <c r="AX34" s="194"/>
      <c r="AY34" s="195">
        <f>COUNTIF($E$17:$OK$17,"土休24休土")+COUNTIF($E$17:$OK$17,"日休24休日")</f>
        <v>0</v>
      </c>
      <c r="AZ34" s="194"/>
      <c r="BA34" s="195">
        <f>COUNTIF($E$17:$OK$17,"土休25休土")+COUNTIF($E$17:$OK$17,"日休25休日")</f>
        <v>0</v>
      </c>
      <c r="BB34" s="194"/>
      <c r="BC34" s="195">
        <f>COUNTIF($E$17:$OK$17,"土休26休土")+COUNTIF($E$17:$OK$17,"日休26休日")</f>
        <v>0</v>
      </c>
      <c r="BD34" s="194"/>
      <c r="BE34" s="195">
        <f>COUNTIF($E$17:$OK$17,"土休27休土")+COUNTIF($E$17:$OK$17,"日休27休日")</f>
        <v>0</v>
      </c>
      <c r="BF34" s="194"/>
      <c r="BG34" s="195">
        <f>COUNTIF($E$17:$OK$17,"土休28休土")+COUNTIF($E$17:$OK$17,"日休28休日")</f>
        <v>0</v>
      </c>
      <c r="BH34" s="194"/>
      <c r="BI34" s="195">
        <f>COUNTIF($E$17:$OK$17,"土休29休土")+COUNTIF($E$17:$OK$17,"日休29休日")</f>
        <v>0</v>
      </c>
      <c r="BJ34" s="194"/>
      <c r="BK34" s="195">
        <f>COUNTIF($E$17:$OK$17,"土休30休土")+COUNTIF($E$17:$OK$17,"日休30休日")</f>
        <v>0</v>
      </c>
      <c r="BL34" s="194"/>
      <c r="BM34" s="195">
        <f>COUNTIF($E$17:$OK$17,"土休31休土")+COUNTIF($E$17:$OK$17,"日休31休日")</f>
        <v>0</v>
      </c>
      <c r="BN34" s="194"/>
      <c r="BO34" s="195">
        <f>COUNTIF($E$17:$OK$17,"土休32休土")+COUNTIF($E$17:$OK$17,"日休32休日")</f>
        <v>0</v>
      </c>
      <c r="BP34" s="194"/>
      <c r="BQ34" s="195">
        <f>COUNTIF($E$17:$OK$17,"土休33休土")+COUNTIF($E$17:$OK$17,"日休33休日")</f>
        <v>0</v>
      </c>
      <c r="BR34" s="194"/>
      <c r="BS34" s="195">
        <f>COUNTIF($E$17:$OK$17,"土休34休土")+COUNTIF($E$17:$OK$17,"日休34休日")</f>
        <v>0</v>
      </c>
      <c r="BT34" s="194"/>
      <c r="BU34" s="195">
        <f>COUNTIF($E$17:$OK$17,"土休35休土")+COUNTIF($E$17:$OK$17,"日休35休日")</f>
        <v>0</v>
      </c>
      <c r="BV34" s="194"/>
      <c r="BW34" s="195">
        <f>COUNTIF($E$17:$OK$17,"土休36休土")+COUNTIF($E$17:$OK$17,"日休36休日")</f>
        <v>0</v>
      </c>
      <c r="BX34" s="194"/>
      <c r="BY34" s="195">
        <f>COUNTIF($E$17:$OK$17,"土休37休土")+COUNTIF($E$17:$OK$17,"日休37休日")</f>
        <v>0</v>
      </c>
      <c r="BZ34" s="194"/>
      <c r="CA34" s="195">
        <f>COUNTIF($E$17:$OK$17,"土休38休土")+COUNTIF($E$17:$OK$17,"日休38休日")</f>
        <v>0</v>
      </c>
      <c r="CB34" s="194"/>
      <c r="CC34" s="195">
        <f>COUNTIF($E$17:$OK$17,"土休39休土")+COUNTIF($E$17:$OK$17,"日休39休日")</f>
        <v>0</v>
      </c>
      <c r="CD34" s="194"/>
      <c r="CE34" s="195">
        <f>COUNTIF($E$17:$OK$17,"土休40休土")+COUNTIF($E$17:$OK$17,"日休40休日")</f>
        <v>0</v>
      </c>
      <c r="CF34" s="194"/>
      <c r="CG34" s="195">
        <f>COUNTIF($E$17:$OK$17,"土休41休土")+COUNTIF($E$17:$OK$17,"日休41休日")</f>
        <v>0</v>
      </c>
      <c r="CH34" s="194"/>
      <c r="CI34" s="195">
        <f>COUNTIF($E$17:$OK$17,"土休42休土")+COUNTIF($E$17:$OK$17,"日休42休日")</f>
        <v>0</v>
      </c>
      <c r="CJ34" s="194"/>
      <c r="CK34" s="195">
        <f>COUNTIF($E$17:$OK$17,"土休43休土")+COUNTIF($E$17:$OK$17,"日休43休日")</f>
        <v>0</v>
      </c>
      <c r="CL34" s="194"/>
      <c r="CM34" s="195">
        <f>COUNTIF($E$17:$OK$17,"土休44休土")+COUNTIF($E$17:$OK$17,"日休44休日")</f>
        <v>0</v>
      </c>
      <c r="CN34" s="194"/>
      <c r="CO34" s="195">
        <f>COUNTIF($E$17:$OK$17,"土休45休土")+COUNTIF($E$17:$OK$17,"日休45休日")</f>
        <v>0</v>
      </c>
      <c r="CP34" s="194"/>
      <c r="CQ34" s="195">
        <f>COUNTIF($E$17:$OK$17,"土休46休土")+COUNTIF($E$17:$OK$17,"日休46休日")</f>
        <v>0</v>
      </c>
      <c r="CR34" s="194"/>
      <c r="CS34" s="195">
        <f>COUNTIF($E$17:$OK$17,"土休47休土")+COUNTIF($E$17:$OK$17,"日休47休日")</f>
        <v>0</v>
      </c>
      <c r="CT34" s="194"/>
      <c r="CU34" s="195">
        <f>COUNTIF($E$17:$OK$17,"土休48休土")+COUNTIF($E$17:$OK$17,"日休48休日")</f>
        <v>0</v>
      </c>
      <c r="CV34" s="194"/>
      <c r="CW34" s="195">
        <f>COUNTIF($E$17:$OK$17,"土休49休土")+COUNTIF($E$17:$OK$17,"日休49休日")</f>
        <v>0</v>
      </c>
      <c r="CX34" s="194"/>
      <c r="CY34" s="195">
        <f>COUNTIF($E$17:$OK$17,"土休50休土")+COUNTIF($E$17:$OK$17,"日休50休日")</f>
        <v>0</v>
      </c>
      <c r="CZ34" s="194"/>
      <c r="DA34" s="195">
        <f>COUNTIF($E$17:$OK$17,"土休51休土")+COUNTIF($E$17:$OK$17,"日休51休日")</f>
        <v>0</v>
      </c>
      <c r="DB34" s="194"/>
      <c r="DC34" s="195">
        <f>COUNTIF($E$17:$OK$17,"土休52休土")+COUNTIF($E$17:$OK$17,"日休52休日")</f>
        <v>0</v>
      </c>
      <c r="DD34" s="194"/>
      <c r="DE34" s="195">
        <f>COUNTIF($E$17:$OK$17,"土休53休土")+COUNTIF($E$17:$OK$17,"日休53休日")</f>
        <v>0</v>
      </c>
      <c r="DF34" s="194"/>
      <c r="DG34" s="195">
        <f>COUNTIF($E$17:$OK$17,"土休54休土")+COUNTIF($E$17:$OK$17,"日休54休日")</f>
        <v>0</v>
      </c>
      <c r="DH34" s="194"/>
      <c r="DI34" s="195">
        <f>COUNTIF($E$17:$OK$17,"土休55休土")+COUNTIF($E$17:$OK$17,"日休55休日")</f>
        <v>0</v>
      </c>
      <c r="DJ34" s="194"/>
      <c r="DK34" s="195">
        <f>COUNTIF($E$17:$OK$17,"土休56休土")+COUNTIF($E$17:$OK$17,"日休56休日")</f>
        <v>0</v>
      </c>
      <c r="DL34" s="194"/>
      <c r="DM34" s="195">
        <f>COUNTIF($E$17:$OK$17,"土休57休土")+COUNTIF($E$17:$OK$17,"日休57休日")</f>
        <v>0</v>
      </c>
      <c r="DN34" s="194"/>
      <c r="DO34" s="195">
        <f>COUNTIF($E$17:$OK$17,"土休58休土")+COUNTIF($E$17:$OK$17,"日休58休日")</f>
        <v>0</v>
      </c>
      <c r="DP34" s="194"/>
      <c r="DQ34" s="195">
        <f>COUNTIF($E$17:$OK$17,"土休59休土")+COUNTIF($E$17:$OK$17,"日休59休日")</f>
        <v>0</v>
      </c>
      <c r="DR34" s="194"/>
      <c r="DS34" s="195">
        <f>COUNTIF($E$17:$OK$17,"土休60休土")+COUNTIF($E$17:$OK$17,"日休60休日")</f>
        <v>0</v>
      </c>
      <c r="DT34" s="194"/>
      <c r="DU34" s="195">
        <f>COUNTIF($E$17:$OK$17,"土休61休土")+COUNTIF($E$17:$OK$17,"日休61休日")</f>
        <v>0</v>
      </c>
      <c r="DV34" s="194"/>
    </row>
    <row r="35" spans="2:129" ht="13.5" customHeight="1" x14ac:dyDescent="0.15">
      <c r="B35" s="125" t="s">
        <v>9</v>
      </c>
      <c r="C35" s="300" t="s">
        <v>107</v>
      </c>
      <c r="D35" s="123"/>
      <c r="E35" s="125">
        <f>COUNTIF($E$18:$OK$18,"土休1休土")+COUNTIF($E$18:$OK$18,"日休1休日")</f>
        <v>0</v>
      </c>
      <c r="F35" s="123"/>
      <c r="G35" s="125">
        <f>COUNTIF($E$18:$OK$18,"土休2休土")+COUNTIF($E$18:$OK$18,"日休2休日")</f>
        <v>0</v>
      </c>
      <c r="H35" s="123"/>
      <c r="I35" s="125">
        <f>COUNTIF($E$18:$OK$18,"土休3休土")+COUNTIF($E$18:$OK$18,"日休3休日")</f>
        <v>0</v>
      </c>
      <c r="J35" s="123"/>
      <c r="K35" s="125">
        <f>COUNTIF($E$18:$OK$18,"土休4休土")+COUNTIF($E$18:$OK$18,"日休4休日")</f>
        <v>0</v>
      </c>
      <c r="L35" s="123"/>
      <c r="M35" s="125">
        <f>COUNTIF($E$18:$OK$18,"土休5休土")+COUNTIF($E$18:$OK$18,"日休5休日")</f>
        <v>0</v>
      </c>
      <c r="N35" s="123"/>
      <c r="O35" s="125">
        <f>COUNTIF($E$18:$OK$18,"土休6休土")+COUNTIF($E$18:$OK$18,"日休6休日")</f>
        <v>0</v>
      </c>
      <c r="P35" s="123"/>
      <c r="Q35" s="125">
        <f>COUNTIF($E$18:$OK$18,"土休7休土")+COUNTIF($E$18:$OK$18,"日休7休日")</f>
        <v>0</v>
      </c>
      <c r="R35" s="123"/>
      <c r="S35" s="125">
        <f>COUNTIF($E$18:$OK$18,"土休8休土")+COUNTIF($E$18:$OK$18,"日休8休日")</f>
        <v>0</v>
      </c>
      <c r="T35" s="123"/>
      <c r="U35" s="125">
        <f>COUNTIF($E$18:$OK$18,"土休9休土")+COUNTIF($E$18:$OK$18,"日休9休日")</f>
        <v>0</v>
      </c>
      <c r="V35" s="123"/>
      <c r="W35" s="125">
        <f>COUNTIF($E$18:$OK$18,"土休10休土")+COUNTIF($E$18:$OK$18,"日休10休日")</f>
        <v>0</v>
      </c>
      <c r="X35" s="123"/>
      <c r="Y35" s="125">
        <f>COUNTIF($E$18:$OK$18,"土休11休土")+COUNTIF($E$18:$OK$18,"日休11休日")</f>
        <v>0</v>
      </c>
      <c r="Z35" s="123"/>
      <c r="AA35" s="125">
        <f>COUNTIF($E$18:$OK$18,"土休12休土")+COUNTIF($E$18:$OK$18,"日休12休日")</f>
        <v>0</v>
      </c>
      <c r="AB35" s="123"/>
      <c r="AC35" s="125">
        <f>COUNTIF($E$18:$OK$18,"土休13休土")+COUNTIF($E$18:$OK$18,"日休13休日")</f>
        <v>0</v>
      </c>
      <c r="AD35" s="123"/>
      <c r="AE35" s="125">
        <f>COUNTIF($E$18:$OK$18,"土休14休土")+COUNTIF($E$18:$OK$18,"日休14休日")</f>
        <v>0</v>
      </c>
      <c r="AF35" s="123"/>
      <c r="AG35" s="125">
        <f>COUNTIF($E$18:$OK$18,"土休15休土")+COUNTIF($E$18:$OK$18,"日休15休日")</f>
        <v>0</v>
      </c>
      <c r="AH35" s="123"/>
      <c r="AI35" s="125">
        <f>COUNTIF($E$18:$OK$18,"土休16休土")+COUNTIF($E$18:$OK$18,"日休16休日")</f>
        <v>0</v>
      </c>
      <c r="AJ35" s="123"/>
      <c r="AK35" s="125">
        <f>COUNTIF($E$18:$OK$18,"土休17休土")+COUNTIF($E$18:$OK$18,"日休17休日")</f>
        <v>0</v>
      </c>
      <c r="AL35" s="123"/>
      <c r="AM35" s="125">
        <f>COUNTIF($E$18:$OK$18,"土休18休土")+COUNTIF($E$18:$OK$18,"日休18休日")</f>
        <v>0</v>
      </c>
      <c r="AN35" s="123"/>
      <c r="AO35" s="125">
        <f>COUNTIF($E$18:$OK$18,"土休19休土")+COUNTIF($E$18:$OK$18,"日休19休日")</f>
        <v>0</v>
      </c>
      <c r="AP35" s="123"/>
      <c r="AQ35" s="125">
        <f>COUNTIF($E$18:$OK$18,"土休20休土")+COUNTIF($E$18:$OK$18,"日休20休日")</f>
        <v>0</v>
      </c>
      <c r="AR35" s="123"/>
      <c r="AS35" s="125">
        <f>COUNTIF($E$18:$OK$18,"土休21休土")+COUNTIF($E$18:$OK$18,"日休21休日")</f>
        <v>0</v>
      </c>
      <c r="AT35" s="123"/>
      <c r="AU35" s="125">
        <f>COUNTIF($E$18:$OK$18,"土休22休土")+COUNTIF($E$18:$OK$18,"日休22休日")</f>
        <v>0</v>
      </c>
      <c r="AV35" s="123"/>
      <c r="AW35" s="125">
        <f>COUNTIF($E$18:$OK$18,"土休23休土")+COUNTIF($E$18:$OK$18,"日休23休日")</f>
        <v>0</v>
      </c>
      <c r="AX35" s="123"/>
      <c r="AY35" s="125">
        <f>COUNTIF($E$18:$OK$18,"土休24休土")+COUNTIF($E$18:$OK$18,"日休24休日")</f>
        <v>0</v>
      </c>
      <c r="AZ35" s="123"/>
      <c r="BA35" s="125">
        <f>COUNTIF($E$18:$OK$18,"土休25休土")+COUNTIF($E$18:$OK$18,"日休25休日")</f>
        <v>0</v>
      </c>
      <c r="BB35" s="123"/>
      <c r="BC35" s="125">
        <f>COUNTIF($E$18:$OK$18,"土休26休土")+COUNTIF($E$18:$OK$18,"日休26休日")</f>
        <v>0</v>
      </c>
      <c r="BD35" s="123"/>
      <c r="BE35" s="125">
        <f>COUNTIF($E$18:$OK$18,"土休27休土")+COUNTIF($E$18:$OK$18,"日休27休日")</f>
        <v>0</v>
      </c>
      <c r="BF35" s="123"/>
      <c r="BG35" s="125">
        <f>COUNTIF($E$18:$OK$18,"土休28休土")+COUNTIF($E$18:$OK$18,"日休28休日")</f>
        <v>0</v>
      </c>
      <c r="BH35" s="123"/>
      <c r="BI35" s="125">
        <f>COUNTIF($E$18:$OK$18,"土休29休土")+COUNTIF($E$18:$OK$18,"日休29休日")</f>
        <v>0</v>
      </c>
      <c r="BJ35" s="123"/>
      <c r="BK35" s="125">
        <f>COUNTIF($E$18:$OK$18,"土休30休土")+COUNTIF($E$18:$OK$18,"日休30休日")</f>
        <v>0</v>
      </c>
      <c r="BL35" s="123"/>
      <c r="BM35" s="125">
        <f>COUNTIF($E$18:$OK$18,"土休31休土")+COUNTIF($E$18:$OK$18,"日休31休日")</f>
        <v>0</v>
      </c>
      <c r="BN35" s="123"/>
      <c r="BO35" s="125">
        <f>COUNTIF($E$18:$OK$18,"土休32休土")+COUNTIF($E$18:$OK$18,"日休32休日")</f>
        <v>0</v>
      </c>
      <c r="BP35" s="123"/>
      <c r="BQ35" s="125">
        <f>COUNTIF($E$18:$OK$18,"土休33休土")+COUNTIF($E$18:$OK$18,"日休33休日")</f>
        <v>0</v>
      </c>
      <c r="BR35" s="123"/>
      <c r="BS35" s="125">
        <f>COUNTIF($E$18:$OK$18,"土休34休土")+COUNTIF($E$18:$OK$18,"日休34休日")</f>
        <v>0</v>
      </c>
      <c r="BT35" s="123"/>
      <c r="BU35" s="125">
        <f>COUNTIF($E$18:$OK$18,"土休35休土")+COUNTIF($E$18:$OK$18,"日休35休日")</f>
        <v>0</v>
      </c>
      <c r="BV35" s="123"/>
      <c r="BW35" s="125">
        <f>COUNTIF($E$18:$OK$18,"土休36休土")+COUNTIF($E$18:$OK$18,"日休36休日")</f>
        <v>0</v>
      </c>
      <c r="BX35" s="123"/>
      <c r="BY35" s="125">
        <f>COUNTIF($E$18:$OK$18,"土休37休土")+COUNTIF($E$18:$OK$18,"日休37休日")</f>
        <v>0</v>
      </c>
      <c r="BZ35" s="123"/>
      <c r="CA35" s="125">
        <f>COUNTIF($E$18:$OK$18,"土休38休土")+COUNTIF($E$18:$OK$18,"日休38休日")</f>
        <v>0</v>
      </c>
      <c r="CB35" s="123"/>
      <c r="CC35" s="125">
        <f>COUNTIF($E$18:$OK$18,"土休39休土")+COUNTIF($E$18:$OK$18,"日休39休日")</f>
        <v>0</v>
      </c>
      <c r="CD35" s="123"/>
      <c r="CE35" s="125">
        <f>COUNTIF($E$18:$OK$18,"土休40休土")+COUNTIF($E$18:$OK$18,"日休40休日")</f>
        <v>0</v>
      </c>
      <c r="CF35" s="123"/>
      <c r="CG35" s="125">
        <f>COUNTIF($E$18:$OK$18,"土休41休土")+COUNTIF($E$18:$OK$18,"日休41休日")</f>
        <v>0</v>
      </c>
      <c r="CH35" s="123"/>
      <c r="CI35" s="125">
        <f>COUNTIF($E$18:$OK$18,"土休42休土")+COUNTIF($E$18:$OK$18,"日休42休日")</f>
        <v>0</v>
      </c>
      <c r="CJ35" s="123"/>
      <c r="CK35" s="125">
        <f>COUNTIF($E$18:$OK$18,"土休43休土")+COUNTIF($E$18:$OK$18,"日休43休日")</f>
        <v>0</v>
      </c>
      <c r="CL35" s="123"/>
      <c r="CM35" s="125">
        <f>COUNTIF($E$18:$OK$18,"土休44休土")+COUNTIF($E$18:$OK$18,"日休44休日")</f>
        <v>0</v>
      </c>
      <c r="CN35" s="123"/>
      <c r="CO35" s="125">
        <f>COUNTIF($E$18:$OK$18,"土休45休土")+COUNTIF($E$18:$OK$18,"日休45休日")</f>
        <v>0</v>
      </c>
      <c r="CP35" s="123"/>
      <c r="CQ35" s="125">
        <f>COUNTIF($E$18:$OK$18,"土休46休土")+COUNTIF($E$18:$OK$18,"日休46休日")</f>
        <v>0</v>
      </c>
      <c r="CR35" s="123"/>
      <c r="CS35" s="125">
        <f>COUNTIF($E$18:$OK$18,"土休47休土")+COUNTIF($E$18:$OK$18,"日休47休日")</f>
        <v>0</v>
      </c>
      <c r="CT35" s="123"/>
      <c r="CU35" s="125">
        <f>COUNTIF($E$18:$OK$18,"土休48休土")+COUNTIF($E$18:$OK$18,"日休48休日")</f>
        <v>0</v>
      </c>
      <c r="CV35" s="123"/>
      <c r="CW35" s="125">
        <f>COUNTIF($E$18:$OK$18,"土休49休土")+COUNTIF($E$18:$OK$18,"日休49休日")</f>
        <v>0</v>
      </c>
      <c r="CX35" s="123"/>
      <c r="CY35" s="125">
        <f>COUNTIF($E$18:$OK$18,"土休50休土")+COUNTIF($E$18:$OK$18,"日休50休日")</f>
        <v>0</v>
      </c>
      <c r="CZ35" s="123"/>
      <c r="DA35" s="125">
        <f>COUNTIF($E$18:$OK$18,"土休51休土")+COUNTIF($E$18:$OK$18,"日休51休日")</f>
        <v>0</v>
      </c>
      <c r="DB35" s="123"/>
      <c r="DC35" s="125">
        <f>COUNTIF($E$18:$OK$18,"土休52休土")+COUNTIF($E$18:$OK$18,"日休52休日")</f>
        <v>0</v>
      </c>
      <c r="DD35" s="123"/>
      <c r="DE35" s="125">
        <f>COUNTIF($E$18:$OK$18,"土休53休土")+COUNTIF($E$18:$OK$18,"日休53休日")</f>
        <v>0</v>
      </c>
      <c r="DF35" s="123"/>
      <c r="DG35" s="125">
        <f>COUNTIF($E$18:$OK$18,"土休54休土")+COUNTIF($E$18:$OK$18,"日休54休日")</f>
        <v>0</v>
      </c>
      <c r="DH35" s="123"/>
      <c r="DI35" s="125">
        <f>COUNTIF($E$18:$OK$18,"土休55休土")+COUNTIF($E$18:$OK$18,"日休55休日")</f>
        <v>0</v>
      </c>
      <c r="DJ35" s="123"/>
      <c r="DK35" s="125">
        <f>COUNTIF($E$18:$OK$18,"土休56休土")+COUNTIF($E$18:$OK$18,"日休56休日")</f>
        <v>0</v>
      </c>
      <c r="DL35" s="123"/>
      <c r="DM35" s="125">
        <f>COUNTIF($E$18:$OK$18,"土休57休土")+COUNTIF($E$18:$OK$18,"日休57休日")</f>
        <v>0</v>
      </c>
      <c r="DN35" s="123"/>
      <c r="DO35" s="125">
        <f>COUNTIF($E$18:$OK$18,"土休58休土")+COUNTIF($E$18:$OK$18,"日休58休日")</f>
        <v>0</v>
      </c>
      <c r="DP35" s="123"/>
      <c r="DQ35" s="125">
        <f>COUNTIF($E$18:$OK$18,"土休59休土")+COUNTIF($E$18:$OK$18,"日休59休日")</f>
        <v>0</v>
      </c>
      <c r="DR35" s="123"/>
      <c r="DS35" s="125">
        <f>COUNTIF($E$18:$OK$18,"土休60休土")+COUNTIF($E$18:$OK$18,"日休60休日")</f>
        <v>0</v>
      </c>
      <c r="DT35" s="123"/>
      <c r="DU35" s="125">
        <f>COUNTIF($E$18:$OK$18,"土休61休土")+COUNTIF($E$18:$OK$18,"日休61休日")</f>
        <v>0</v>
      </c>
      <c r="DV35" s="123"/>
    </row>
    <row r="36" spans="2:129" ht="13.5" customHeight="1" x14ac:dyDescent="0.15">
      <c r="B36" s="125" t="s">
        <v>10</v>
      </c>
      <c r="C36" s="301" t="s">
        <v>228</v>
      </c>
      <c r="D36" s="123"/>
      <c r="E36" s="125">
        <f>COUNTIF($E$19:$OK$19,"土休1休土")+COUNTIF($E$19:$OK$19,"日休1休日")</f>
        <v>0</v>
      </c>
      <c r="F36" s="123"/>
      <c r="G36" s="125">
        <f>COUNTIF($E$19:$OK$19,"土休2休土")+COUNTIF($E$19:$OK$19,"日休2休日")</f>
        <v>0</v>
      </c>
      <c r="H36" s="123"/>
      <c r="I36" s="125">
        <f>COUNTIF($E$19:$OK$19,"土休3休土")+COUNTIF($E$19:$OK$19,"日休3休日")</f>
        <v>0</v>
      </c>
      <c r="J36" s="123"/>
      <c r="K36" s="125">
        <f>COUNTIF($E$19:$OK$19,"土休4休土")+COUNTIF($E$19:$OK$19,"日休4休日")</f>
        <v>0</v>
      </c>
      <c r="L36" s="123"/>
      <c r="M36" s="125">
        <f>COUNTIF($E$19:$OK$19,"土休5休土")+COUNTIF($E$19:$OK$19,"日休5休日")</f>
        <v>0</v>
      </c>
      <c r="N36" s="123"/>
      <c r="O36" s="125">
        <f>COUNTIF($E$19:$OK$19,"土休6休土")+COUNTIF($E$19:$OK$19,"日休6休日")</f>
        <v>0</v>
      </c>
      <c r="P36" s="123"/>
      <c r="Q36" s="125">
        <f>COUNTIF($E$19:$OK$19,"土休7休土")+COUNTIF($E$19:$OK$19,"日休7休日")</f>
        <v>0</v>
      </c>
      <c r="R36" s="123"/>
      <c r="S36" s="125">
        <f>COUNTIF($E$19:$OK$19,"土休8休土")+COUNTIF($E$19:$OK$19,"日休8休日")</f>
        <v>0</v>
      </c>
      <c r="T36" s="123"/>
      <c r="U36" s="125">
        <f>COUNTIF($E$19:$OK$19,"土休9休土")+COUNTIF($E$19:$OK$19,"日休9休日")</f>
        <v>0</v>
      </c>
      <c r="V36" s="123"/>
      <c r="W36" s="125">
        <f>COUNTIF($E$19:$OK$19,"土休10休土")+COUNTIF($E$19:$OK$19,"日休10休日")</f>
        <v>0</v>
      </c>
      <c r="X36" s="123"/>
      <c r="Y36" s="125">
        <f>COUNTIF($E$19:$OK$19,"土休11休土")+COUNTIF($E$19:$OK$19,"日休11休日")</f>
        <v>0</v>
      </c>
      <c r="Z36" s="123"/>
      <c r="AA36" s="125">
        <f>COUNTIF($E$19:$OK$19,"土休12休土")+COUNTIF($E$19:$OK$19,"日休12休日")</f>
        <v>0</v>
      </c>
      <c r="AB36" s="123"/>
      <c r="AC36" s="125">
        <f>COUNTIF($E$19:$OK$19,"土休13休土")+COUNTIF($E$19:$OK$19,"日休13休日")</f>
        <v>0</v>
      </c>
      <c r="AD36" s="123"/>
      <c r="AE36" s="125">
        <f>COUNTIF($E$19:$OK$19,"土休14休土")+COUNTIF($E$19:$OK$19,"日休14休日")</f>
        <v>0</v>
      </c>
      <c r="AF36" s="123"/>
      <c r="AG36" s="125">
        <f>COUNTIF($E$19:$OK$19,"土休15休土")+COUNTIF($E$19:$OK$19,"日休15休日")</f>
        <v>0</v>
      </c>
      <c r="AH36" s="123"/>
      <c r="AI36" s="125">
        <f>COUNTIF($E$19:$OK$19,"土休16休土")+COUNTIF($E$19:$OK$19,"日休16休日")</f>
        <v>0</v>
      </c>
      <c r="AJ36" s="123"/>
      <c r="AK36" s="125">
        <f>COUNTIF($E$19:$OK$19,"土休17休土")+COUNTIF($E$19:$OK$19,"日休17休日")</f>
        <v>0</v>
      </c>
      <c r="AL36" s="123"/>
      <c r="AM36" s="125">
        <f>COUNTIF($E$19:$OK$19,"土休18休土")+COUNTIF($E$19:$OK$19,"日休18休日")</f>
        <v>0</v>
      </c>
      <c r="AN36" s="123"/>
      <c r="AO36" s="125">
        <f>COUNTIF($E$19:$OK$19,"土休19休土")+COUNTIF($E$19:$OK$19,"日休19休日")</f>
        <v>0</v>
      </c>
      <c r="AP36" s="123"/>
      <c r="AQ36" s="125">
        <f>COUNTIF($E$19:$OK$19,"土休20休土")+COUNTIF($E$19:$OK$19,"日休20休日")</f>
        <v>0</v>
      </c>
      <c r="AR36" s="123"/>
      <c r="AS36" s="125">
        <f>COUNTIF($E$19:$OK$19,"土休21休土")+COUNTIF($E$19:$OK$19,"日休21休日")</f>
        <v>0</v>
      </c>
      <c r="AT36" s="123"/>
      <c r="AU36" s="125">
        <f>COUNTIF($E$19:$OK$19,"土休22休土")+COUNTIF($E$19:$OK$19,"日休22休日")</f>
        <v>0</v>
      </c>
      <c r="AV36" s="123"/>
      <c r="AW36" s="125">
        <f>COUNTIF($E$19:$OK$19,"土休23休土")+COUNTIF($E$19:$OK$19,"日休23休日")</f>
        <v>0</v>
      </c>
      <c r="AX36" s="123"/>
      <c r="AY36" s="125">
        <f>COUNTIF($E$19:$OK$19,"土休24休土")+COUNTIF($E$19:$OK$19,"日休24休日")</f>
        <v>0</v>
      </c>
      <c r="AZ36" s="123"/>
      <c r="BA36" s="125">
        <f>COUNTIF($E$19:$OK$19,"土休25休土")+COUNTIF($E$19:$OK$19,"日休25休日")</f>
        <v>0</v>
      </c>
      <c r="BB36" s="123"/>
      <c r="BC36" s="125">
        <f>COUNTIF($E$19:$OK$19,"土休26休土")+COUNTIF($E$19:$OK$19,"日休26休日")</f>
        <v>0</v>
      </c>
      <c r="BD36" s="123"/>
      <c r="BE36" s="125">
        <f>COUNTIF($E$19:$OK$19,"土休27休土")+COUNTIF($E$19:$OK$19,"日休27休日")</f>
        <v>0</v>
      </c>
      <c r="BF36" s="123"/>
      <c r="BG36" s="125">
        <f>COUNTIF($E$19:$OK$19,"土休28休土")+COUNTIF($E$19:$OK$19,"日休28休日")</f>
        <v>0</v>
      </c>
      <c r="BH36" s="123"/>
      <c r="BI36" s="125">
        <f>COUNTIF($E$19:$OK$19,"土休29休土")+COUNTIF($E$19:$OK$19,"日休29休日")</f>
        <v>0</v>
      </c>
      <c r="BJ36" s="123"/>
      <c r="BK36" s="125">
        <f>COUNTIF($E$19:$OK$19,"土休30休土")+COUNTIF($E$19:$OK$19,"日休30休日")</f>
        <v>0</v>
      </c>
      <c r="BL36" s="123"/>
      <c r="BM36" s="125">
        <f>COUNTIF($E$19:$OK$19,"土休31休土")+COUNTIF($E$19:$OK$19,"日休31休日")</f>
        <v>0</v>
      </c>
      <c r="BN36" s="123"/>
      <c r="BO36" s="125">
        <f>COUNTIF($E$19:$OK$19,"土休32休土")+COUNTIF($E$19:$OK$19,"日休32休日")</f>
        <v>0</v>
      </c>
      <c r="BP36" s="123"/>
      <c r="BQ36" s="125">
        <f>COUNTIF($E$19:$OK$19,"土休33休土")+COUNTIF($E$19:$OK$19,"日休33休日")</f>
        <v>0</v>
      </c>
      <c r="BR36" s="123"/>
      <c r="BS36" s="125">
        <f>COUNTIF($E$19:$OK$19,"土休34休土")+COUNTIF($E$19:$OK$19,"日休34休日")</f>
        <v>0</v>
      </c>
      <c r="BT36" s="123"/>
      <c r="BU36" s="125">
        <f>COUNTIF($E$19:$OK$19,"土休35休土")+COUNTIF($E$19:$OK$19,"日休35休日")</f>
        <v>0</v>
      </c>
      <c r="BV36" s="123"/>
      <c r="BW36" s="125">
        <f>COUNTIF($E$19:$OK$19,"土休36休土")+COUNTIF($E$19:$OK$19,"日休36休日")</f>
        <v>0</v>
      </c>
      <c r="BX36" s="123"/>
      <c r="BY36" s="125">
        <f>COUNTIF($E$19:$OK$19,"土休37休土")+COUNTIF($E$19:$OK$19,"日休37休日")</f>
        <v>0</v>
      </c>
      <c r="BZ36" s="123"/>
      <c r="CA36" s="125">
        <f>COUNTIF($E$19:$OK$19,"土休38休土")+COUNTIF($E$19:$OK$19,"日休38休日")</f>
        <v>0</v>
      </c>
      <c r="CB36" s="123"/>
      <c r="CC36" s="125">
        <f>COUNTIF($E$19:$OK$19,"土休39休土")+COUNTIF($E$19:$OK$19,"日休39休日")</f>
        <v>0</v>
      </c>
      <c r="CD36" s="123"/>
      <c r="CE36" s="125">
        <f>COUNTIF($E$19:$OK$19,"土休40休土")+COUNTIF($E$19:$OK$19,"日休40休日")</f>
        <v>0</v>
      </c>
      <c r="CF36" s="123"/>
      <c r="CG36" s="125">
        <f>COUNTIF($E$19:$OK$19,"土休41休土")+COUNTIF($E$19:$OK$19,"日休41休日")</f>
        <v>0</v>
      </c>
      <c r="CH36" s="123"/>
      <c r="CI36" s="125">
        <f>COUNTIF($E$19:$OK$19,"土休42休土")+COUNTIF($E$19:$OK$19,"日休42休日")</f>
        <v>0</v>
      </c>
      <c r="CJ36" s="123"/>
      <c r="CK36" s="125">
        <f>COUNTIF($E$19:$OK$19,"土休43休土")+COUNTIF($E$19:$OK$19,"日休43休日")</f>
        <v>0</v>
      </c>
      <c r="CL36" s="123"/>
      <c r="CM36" s="125">
        <f>COUNTIF($E$19:$OK$19,"土休44休土")+COUNTIF($E$19:$OK$19,"日休44休日")</f>
        <v>0</v>
      </c>
      <c r="CN36" s="123"/>
      <c r="CO36" s="125">
        <f>COUNTIF($E$19:$OK$19,"土休45休土")+COUNTIF($E$19:$OK$19,"日休45休日")</f>
        <v>0</v>
      </c>
      <c r="CP36" s="123"/>
      <c r="CQ36" s="125">
        <f>COUNTIF($E$19:$OK$19,"土休46休土")+COUNTIF($E$19:$OK$19,"日休46休日")</f>
        <v>0</v>
      </c>
      <c r="CR36" s="123"/>
      <c r="CS36" s="125">
        <f>COUNTIF($E$19:$OK$19,"土休47休土")+COUNTIF($E$19:$OK$19,"日休47休日")</f>
        <v>0</v>
      </c>
      <c r="CT36" s="123"/>
      <c r="CU36" s="125">
        <f>COUNTIF($E$19:$OK$19,"土休48休土")+COUNTIF($E$19:$OK$19,"日休48休日")</f>
        <v>0</v>
      </c>
      <c r="CV36" s="123"/>
      <c r="CW36" s="125">
        <f>COUNTIF($E$19:$OK$19,"土休49休土")+COUNTIF($E$19:$OK$19,"日休49休日")</f>
        <v>0</v>
      </c>
      <c r="CX36" s="123"/>
      <c r="CY36" s="125">
        <f>COUNTIF($E$19:$OK$19,"土休50休土")+COUNTIF($E$19:$OK$19,"日休50休日")</f>
        <v>0</v>
      </c>
      <c r="CZ36" s="123"/>
      <c r="DA36" s="125">
        <f>COUNTIF($E$19:$OK$19,"土休51休土")+COUNTIF($E$19:$OK$19,"日休51休日")</f>
        <v>0</v>
      </c>
      <c r="DB36" s="123"/>
      <c r="DC36" s="125">
        <f>COUNTIF($E$19:$OK$19,"土休52休土")+COUNTIF($E$19:$OK$19,"日休52休日")</f>
        <v>0</v>
      </c>
      <c r="DD36" s="123"/>
      <c r="DE36" s="125">
        <f>COUNTIF($E$19:$OK$19,"土休53休土")+COUNTIF($E$19:$OK$19,"日休53休日")</f>
        <v>0</v>
      </c>
      <c r="DF36" s="123"/>
      <c r="DG36" s="125">
        <f>COUNTIF($E$19:$OK$19,"土休54休土")+COUNTIF($E$19:$OK$19,"日休54休日")</f>
        <v>0</v>
      </c>
      <c r="DH36" s="123"/>
      <c r="DI36" s="125">
        <f>COUNTIF($E$19:$OK$19,"土休55休土")+COUNTIF($E$19:$OK$19,"日休55休日")</f>
        <v>0</v>
      </c>
      <c r="DJ36" s="123"/>
      <c r="DK36" s="125">
        <f>COUNTIF($E$19:$OK$19,"土休56休土")+COUNTIF($E$19:$OK$19,"日休56休日")</f>
        <v>0</v>
      </c>
      <c r="DL36" s="123"/>
      <c r="DM36" s="125">
        <f>COUNTIF($E$19:$OK$19,"土休57休土")+COUNTIF($E$19:$OK$19,"日休57休日")</f>
        <v>0</v>
      </c>
      <c r="DN36" s="123"/>
      <c r="DO36" s="125">
        <f>COUNTIF($E$19:$OK$19,"土休58休土")+COUNTIF($E$19:$OK$19,"日休58休日")</f>
        <v>0</v>
      </c>
      <c r="DP36" s="123"/>
      <c r="DQ36" s="125">
        <f>COUNTIF($E$19:$OK$19,"土休59休土")+COUNTIF($E$19:$OK$19,"日休59休日")</f>
        <v>0</v>
      </c>
      <c r="DR36" s="123"/>
      <c r="DS36" s="125">
        <f>COUNTIF($E$19:$OK$19,"土休60休土")+COUNTIF($E$19:$OK$19,"日休60休日")</f>
        <v>0</v>
      </c>
      <c r="DT36" s="123"/>
      <c r="DU36" s="125">
        <f>COUNTIF($E$19:$OK$19,"土休61休土")+COUNTIF($E$19:$OK$19,"日休61休日")</f>
        <v>0</v>
      </c>
      <c r="DV36" s="123"/>
    </row>
    <row r="37" spans="2:129" ht="13.5" customHeight="1" x14ac:dyDescent="0.15">
      <c r="B37" s="125" t="s">
        <v>10</v>
      </c>
      <c r="C37" s="300" t="s">
        <v>107</v>
      </c>
      <c r="D37" s="123"/>
      <c r="E37" s="125">
        <f>COUNTIF($E$20:$OK$20,"土休1休土")+COUNTIF($E$20:$OK$20,"日休1休日")</f>
        <v>0</v>
      </c>
      <c r="F37" s="123"/>
      <c r="G37" s="125">
        <f>COUNTIF($E$20:$OK$20,"土休2休土")+COUNTIF($E$20:$OK$20,"日休2休日")</f>
        <v>0</v>
      </c>
      <c r="H37" s="123"/>
      <c r="I37" s="125">
        <f>COUNTIF($E$20:$OK$20,"土休3休土")+COUNTIF($E$20:$OK$20,"日休3休日")</f>
        <v>0</v>
      </c>
      <c r="J37" s="123"/>
      <c r="K37" s="125">
        <f>COUNTIF($E$20:$OK$20,"土休4休土")+COUNTIF($E$20:$OK$20,"日休4休日")</f>
        <v>0</v>
      </c>
      <c r="L37" s="123"/>
      <c r="M37" s="125">
        <f>COUNTIF($E$20:$OK$20,"土休5休土")+COUNTIF($E$20:$OK$20,"日休5休日")</f>
        <v>0</v>
      </c>
      <c r="N37" s="123"/>
      <c r="O37" s="125">
        <f>COUNTIF($E$20:$OK$20,"土休6休土")+COUNTIF($E$20:$OK$20,"日休6休日")</f>
        <v>0</v>
      </c>
      <c r="P37" s="123"/>
      <c r="Q37" s="125">
        <f>COUNTIF($E$20:$OK$20,"土休7休土")+COUNTIF($E$20:$OK$20,"日休7休日")</f>
        <v>0</v>
      </c>
      <c r="R37" s="123"/>
      <c r="S37" s="125">
        <f>COUNTIF($E$20:$OK$20,"土休8休土")+COUNTIF($E$20:$OK$20,"日休8休日")</f>
        <v>0</v>
      </c>
      <c r="T37" s="123"/>
      <c r="U37" s="125">
        <f>COUNTIF($E$20:$OK$20,"土休9休土")+COUNTIF($E$20:$OK$20,"日休9休日")</f>
        <v>0</v>
      </c>
      <c r="V37" s="123"/>
      <c r="W37" s="125">
        <f>COUNTIF($E$20:$OK$20,"土休10休土")+COUNTIF($E$20:$OK$20,"日休10休日")</f>
        <v>0</v>
      </c>
      <c r="X37" s="123"/>
      <c r="Y37" s="125">
        <f>COUNTIF($E$20:$OK$20,"土休11休土")+COUNTIF($E$20:$OK$20,"日休11休日")</f>
        <v>0</v>
      </c>
      <c r="Z37" s="123"/>
      <c r="AA37" s="125">
        <f>COUNTIF($E$20:$OK$20,"土休12休土")+COUNTIF($E$20:$OK$20,"日休12休日")</f>
        <v>0</v>
      </c>
      <c r="AB37" s="123"/>
      <c r="AC37" s="125">
        <f>COUNTIF($E$20:$OK$20,"土休13休土")+COUNTIF($E$20:$OK$20,"日休13休日")</f>
        <v>0</v>
      </c>
      <c r="AD37" s="123"/>
      <c r="AE37" s="125">
        <f>COUNTIF($E$20:$OK$20,"土休14休土")+COUNTIF($E$20:$OK$20,"日休14休日")</f>
        <v>0</v>
      </c>
      <c r="AF37" s="123"/>
      <c r="AG37" s="125">
        <f>COUNTIF($E$20:$OK$20,"土休15休土")+COUNTIF($E$20:$OK$20,"日休15休日")</f>
        <v>0</v>
      </c>
      <c r="AH37" s="123"/>
      <c r="AI37" s="125">
        <f>COUNTIF($E$20:$OK$20,"土休16休土")+COUNTIF($E$20:$OK$20,"日休16休日")</f>
        <v>0</v>
      </c>
      <c r="AJ37" s="123"/>
      <c r="AK37" s="125">
        <f>COUNTIF($E$20:$OK$20,"土休17休土")+COUNTIF($E$20:$OK$20,"日休17休日")</f>
        <v>0</v>
      </c>
      <c r="AL37" s="123"/>
      <c r="AM37" s="125">
        <f>COUNTIF($E$20:$OK$20,"土休18休土")+COUNTIF($E$20:$OK$20,"日休18休日")</f>
        <v>0</v>
      </c>
      <c r="AN37" s="123"/>
      <c r="AO37" s="125">
        <f>COUNTIF($E$20:$OK$20,"土休19休土")+COUNTIF($E$20:$OK$20,"日休19休日")</f>
        <v>0</v>
      </c>
      <c r="AP37" s="123"/>
      <c r="AQ37" s="125">
        <f>COUNTIF($E$20:$OK$20,"土休20休土")+COUNTIF($E$20:$OK$20,"日休20休日")</f>
        <v>0</v>
      </c>
      <c r="AR37" s="123"/>
      <c r="AS37" s="125">
        <f>COUNTIF($E$20:$OK$20,"土休21休土")+COUNTIF($E$20:$OK$20,"日休21休日")</f>
        <v>0</v>
      </c>
      <c r="AT37" s="123"/>
      <c r="AU37" s="125">
        <f>COUNTIF($E$20:$OK$20,"土休22休土")+COUNTIF($E$20:$OK$20,"日休22休日")</f>
        <v>0</v>
      </c>
      <c r="AV37" s="123"/>
      <c r="AW37" s="125">
        <f>COUNTIF($E$20:$OK$20,"土休23休土")+COUNTIF($E$20:$OK$20,"日休23休日")</f>
        <v>0</v>
      </c>
      <c r="AX37" s="123"/>
      <c r="AY37" s="125">
        <f>COUNTIF($E$20:$OK$20,"土休24休土")+COUNTIF($E$20:$OK$20,"日休24休日")</f>
        <v>0</v>
      </c>
      <c r="AZ37" s="123"/>
      <c r="BA37" s="125">
        <f>COUNTIF($E$20:$OK$20,"土休25休土")+COUNTIF($E$20:$OK$20,"日休25休日")</f>
        <v>0</v>
      </c>
      <c r="BB37" s="123"/>
      <c r="BC37" s="125">
        <f>COUNTIF($E$20:$OK$20,"土休26休土")+COUNTIF($E$20:$OK$20,"日休26休日")</f>
        <v>0</v>
      </c>
      <c r="BD37" s="123"/>
      <c r="BE37" s="125">
        <f>COUNTIF($E$20:$OK$20,"土休27休土")+COUNTIF($E$20:$OK$20,"日休27休日")</f>
        <v>0</v>
      </c>
      <c r="BF37" s="123"/>
      <c r="BG37" s="125">
        <f>COUNTIF($E$20:$OK$20,"土休28休土")+COUNTIF($E$20:$OK$20,"日休28休日")</f>
        <v>0</v>
      </c>
      <c r="BH37" s="123"/>
      <c r="BI37" s="125">
        <f>COUNTIF($E$20:$OK$20,"土休29休土")+COUNTIF($E$20:$OK$20,"日休29休日")</f>
        <v>0</v>
      </c>
      <c r="BJ37" s="123"/>
      <c r="BK37" s="125">
        <f>COUNTIF($E$20:$OK$20,"土休30休土")+COUNTIF($E$20:$OK$20,"日休30休日")</f>
        <v>0</v>
      </c>
      <c r="BL37" s="123"/>
      <c r="BM37" s="125">
        <f>COUNTIF($E$20:$OK$20,"土休31休土")+COUNTIF($E$20:$OK$20,"日休31休日")</f>
        <v>0</v>
      </c>
      <c r="BN37" s="123"/>
      <c r="BO37" s="125">
        <f>COUNTIF($E$20:$OK$20,"土休32休土")+COUNTIF($E$20:$OK$20,"日休32休日")</f>
        <v>0</v>
      </c>
      <c r="BP37" s="123"/>
      <c r="BQ37" s="125">
        <f>COUNTIF($E$20:$OK$20,"土休33休土")+COUNTIF($E$20:$OK$20,"日休33休日")</f>
        <v>0</v>
      </c>
      <c r="BR37" s="123"/>
      <c r="BS37" s="125">
        <f>COUNTIF($E$20:$OK$20,"土休34休土")+COUNTIF($E$20:$OK$20,"日休34休日")</f>
        <v>0</v>
      </c>
      <c r="BT37" s="123"/>
      <c r="BU37" s="125">
        <f>COUNTIF($E$20:$OK$20,"土休35休土")+COUNTIF($E$20:$OK$20,"日休35休日")</f>
        <v>0</v>
      </c>
      <c r="BV37" s="123"/>
      <c r="BW37" s="125">
        <f>COUNTIF($E$20:$OK$20,"土休36休土")+COUNTIF($E$20:$OK$20,"日休36休日")</f>
        <v>0</v>
      </c>
      <c r="BX37" s="123"/>
      <c r="BY37" s="125">
        <f>COUNTIF($E$20:$OK$20,"土休37休土")+COUNTIF($E$20:$OK$20,"日休37休日")</f>
        <v>0</v>
      </c>
      <c r="BZ37" s="123"/>
      <c r="CA37" s="125">
        <f>COUNTIF($E$20:$OK$20,"土休38休土")+COUNTIF($E$20:$OK$20,"日休38休日")</f>
        <v>0</v>
      </c>
      <c r="CB37" s="123"/>
      <c r="CC37" s="125">
        <f>COUNTIF($E$20:$OK$20,"土休39休土")+COUNTIF($E$20:$OK$20,"日休39休日")</f>
        <v>0</v>
      </c>
      <c r="CD37" s="123"/>
      <c r="CE37" s="125">
        <f>COUNTIF($E$20:$OK$20,"土休40休土")+COUNTIF($E$20:$OK$20,"日休40休日")</f>
        <v>0</v>
      </c>
      <c r="CF37" s="123"/>
      <c r="CG37" s="125">
        <f>COUNTIF($E$20:$OK$20,"土休41休土")+COUNTIF($E$20:$OK$20,"日休41休日")</f>
        <v>0</v>
      </c>
      <c r="CH37" s="123"/>
      <c r="CI37" s="125">
        <f>COUNTIF($E$20:$OK$20,"土休42休土")+COUNTIF($E$20:$OK$20,"日休42休日")</f>
        <v>0</v>
      </c>
      <c r="CJ37" s="123"/>
      <c r="CK37" s="125">
        <f>COUNTIF($E$20:$OK$20,"土休43休土")+COUNTIF($E$20:$OK$20,"日休43休日")</f>
        <v>0</v>
      </c>
      <c r="CL37" s="123"/>
      <c r="CM37" s="125">
        <f>COUNTIF($E$20:$OK$20,"土休44休土")+COUNTIF($E$20:$OK$20,"日休44休日")</f>
        <v>0</v>
      </c>
      <c r="CN37" s="123"/>
      <c r="CO37" s="125">
        <f>COUNTIF($E$20:$OK$20,"土休45休土")+COUNTIF($E$20:$OK$20,"日休45休日")</f>
        <v>0</v>
      </c>
      <c r="CP37" s="123"/>
      <c r="CQ37" s="125">
        <f>COUNTIF($E$20:$OK$20,"土休46休土")+COUNTIF($E$20:$OK$20,"日休46休日")</f>
        <v>0</v>
      </c>
      <c r="CR37" s="123"/>
      <c r="CS37" s="125">
        <f>COUNTIF($E$20:$OK$20,"土休47休土")+COUNTIF($E$20:$OK$20,"日休47休日")</f>
        <v>0</v>
      </c>
      <c r="CT37" s="123"/>
      <c r="CU37" s="125">
        <f>COUNTIF($E$20:$OK$20,"土休48休土")+COUNTIF($E$20:$OK$20,"日休48休日")</f>
        <v>0</v>
      </c>
      <c r="CV37" s="123"/>
      <c r="CW37" s="125">
        <f>COUNTIF($E$20:$OK$20,"土休49休土")+COUNTIF($E$20:$OK$20,"日休49休日")</f>
        <v>0</v>
      </c>
      <c r="CX37" s="123"/>
      <c r="CY37" s="125">
        <f>COUNTIF($E$20:$OK$20,"土休50休土")+COUNTIF($E$20:$OK$20,"日休50休日")</f>
        <v>0</v>
      </c>
      <c r="CZ37" s="123"/>
      <c r="DA37" s="125">
        <f>COUNTIF($E$20:$OK$20,"土休51休土")+COUNTIF($E$20:$OK$20,"日休51休日")</f>
        <v>0</v>
      </c>
      <c r="DB37" s="123"/>
      <c r="DC37" s="125">
        <f>COUNTIF($E$20:$OK$20,"土休52休土")+COUNTIF($E$20:$OK$20,"日休52休日")</f>
        <v>0</v>
      </c>
      <c r="DD37" s="123"/>
      <c r="DE37" s="125">
        <f>COUNTIF($E$20:$OK$20,"土休53休土")+COUNTIF($E$20:$OK$20,"日休53休日")</f>
        <v>0</v>
      </c>
      <c r="DF37" s="123"/>
      <c r="DG37" s="125">
        <f>COUNTIF($E$20:$OK$20,"土休54休土")+COUNTIF($E$20:$OK$20,"日休54休日")</f>
        <v>0</v>
      </c>
      <c r="DH37" s="123"/>
      <c r="DI37" s="125">
        <f>COUNTIF($E$20:$OK$20,"土休55休土")+COUNTIF($E$20:$OK$20,"日休55休日")</f>
        <v>0</v>
      </c>
      <c r="DJ37" s="123"/>
      <c r="DK37" s="125">
        <f>COUNTIF($E$20:$OK$20,"土休56休土")+COUNTIF($E$20:$OK$20,"日休56休日")</f>
        <v>0</v>
      </c>
      <c r="DL37" s="123"/>
      <c r="DM37" s="125">
        <f>COUNTIF($E$20:$OK$20,"土休57休土")+COUNTIF($E$20:$OK$20,"日休57休日")</f>
        <v>0</v>
      </c>
      <c r="DN37" s="123"/>
      <c r="DO37" s="125">
        <f>COUNTIF($E$20:$OK$20,"土休58休土")+COUNTIF($E$20:$OK$20,"日休58休日")</f>
        <v>0</v>
      </c>
      <c r="DP37" s="123"/>
      <c r="DQ37" s="125">
        <f>COUNTIF($E$20:$OK$20,"土休59休土")+COUNTIF($E$20:$OK$20,"日休59休日")</f>
        <v>0</v>
      </c>
      <c r="DR37" s="123"/>
      <c r="DS37" s="125">
        <f>COUNTIF($E$20:$OK$20,"土休60休土")+COUNTIF($E$20:$OK$20,"日休60休日")</f>
        <v>0</v>
      </c>
      <c r="DT37" s="123"/>
      <c r="DU37" s="125">
        <f>COUNTIF($E$20:$OK$20,"土休61休土")+COUNTIF($E$20:$OK$20,"日休61休日")</f>
        <v>0</v>
      </c>
      <c r="DV37" s="123"/>
    </row>
    <row r="38" spans="2:129" ht="13.5" customHeight="1" thickBot="1" x14ac:dyDescent="0.2">
      <c r="B38" s="280" t="s">
        <v>220</v>
      </c>
      <c r="C38" s="281"/>
      <c r="D38" s="282"/>
      <c r="E38" s="233"/>
      <c r="F38" s="124"/>
      <c r="G38" s="233"/>
      <c r="H38" s="124"/>
      <c r="I38" s="233"/>
      <c r="J38" s="124"/>
      <c r="K38" s="233"/>
      <c r="L38" s="124"/>
      <c r="M38" s="233"/>
      <c r="N38" s="124"/>
      <c r="O38" s="233"/>
      <c r="P38" s="124"/>
      <c r="Q38" s="233"/>
      <c r="R38" s="124"/>
      <c r="S38" s="233"/>
      <c r="T38" s="124"/>
      <c r="U38" s="233"/>
      <c r="V38" s="124"/>
      <c r="W38" s="233"/>
      <c r="X38" s="124"/>
      <c r="Y38" s="233"/>
      <c r="Z38" s="124"/>
      <c r="AA38" s="233"/>
      <c r="AB38" s="124"/>
      <c r="AC38" s="233"/>
      <c r="AD38" s="124"/>
      <c r="AE38" s="233"/>
      <c r="AF38" s="124"/>
      <c r="AG38" s="233"/>
      <c r="AH38" s="124"/>
      <c r="AI38" s="233"/>
      <c r="AJ38" s="124"/>
      <c r="AK38" s="233"/>
      <c r="AL38" s="124"/>
      <c r="AM38" s="233"/>
      <c r="AN38" s="124"/>
      <c r="AO38" s="233"/>
      <c r="AP38" s="124"/>
      <c r="AQ38" s="233"/>
      <c r="AR38" s="124"/>
      <c r="AS38" s="233"/>
      <c r="AT38" s="124"/>
      <c r="AU38" s="233"/>
      <c r="AV38" s="124"/>
      <c r="AW38" s="233"/>
      <c r="AX38" s="124"/>
      <c r="AY38" s="233"/>
      <c r="AZ38" s="124"/>
      <c r="BA38" s="233"/>
      <c r="BB38" s="124"/>
      <c r="BC38" s="233"/>
      <c r="BD38" s="124"/>
      <c r="BE38" s="233"/>
      <c r="BF38" s="124"/>
      <c r="BG38" s="233"/>
      <c r="BH38" s="124"/>
      <c r="BI38" s="233"/>
      <c r="BJ38" s="124"/>
      <c r="BK38" s="233"/>
      <c r="BL38" s="124"/>
      <c r="BM38" s="233"/>
      <c r="BN38" s="124"/>
      <c r="BO38" s="233"/>
      <c r="BP38" s="124"/>
      <c r="BQ38" s="233"/>
      <c r="BR38" s="124"/>
      <c r="BS38" s="233"/>
      <c r="BT38" s="124"/>
      <c r="BU38" s="233"/>
      <c r="BV38" s="124"/>
      <c r="BW38" s="233"/>
      <c r="BX38" s="124"/>
      <c r="BY38" s="233"/>
      <c r="BZ38" s="124"/>
      <c r="CA38" s="233"/>
      <c r="CB38" s="124"/>
      <c r="CC38" s="233"/>
      <c r="CD38" s="124"/>
      <c r="CE38" s="233"/>
      <c r="CF38" s="124"/>
      <c r="CG38" s="233"/>
      <c r="CH38" s="124"/>
      <c r="CI38" s="233"/>
      <c r="CJ38" s="124"/>
      <c r="CK38" s="233"/>
      <c r="CL38" s="124"/>
      <c r="CM38" s="233"/>
      <c r="CN38" s="124"/>
      <c r="CO38" s="233"/>
      <c r="CP38" s="124"/>
      <c r="CQ38" s="233"/>
      <c r="CR38" s="124"/>
      <c r="CS38" s="233"/>
      <c r="CT38" s="124"/>
      <c r="CU38" s="233"/>
      <c r="CV38" s="124"/>
      <c r="CW38" s="233"/>
      <c r="CX38" s="124"/>
      <c r="CY38" s="233"/>
      <c r="CZ38" s="124"/>
      <c r="DA38" s="233"/>
      <c r="DB38" s="124"/>
      <c r="DC38" s="233"/>
      <c r="DD38" s="124"/>
      <c r="DE38" s="233"/>
      <c r="DF38" s="124"/>
      <c r="DG38" s="233"/>
      <c r="DH38" s="124"/>
      <c r="DI38" s="233"/>
      <c r="DJ38" s="124"/>
      <c r="DK38" s="233"/>
      <c r="DL38" s="124"/>
      <c r="DM38" s="233"/>
      <c r="DN38" s="124"/>
      <c r="DO38" s="233"/>
      <c r="DP38" s="124"/>
      <c r="DQ38" s="233"/>
      <c r="DR38" s="124"/>
      <c r="DS38" s="233"/>
      <c r="DT38" s="124"/>
      <c r="DU38" s="233"/>
      <c r="DV38" s="124"/>
    </row>
    <row r="39" spans="2:129" ht="13.5" customHeight="1" x14ac:dyDescent="0.15">
      <c r="B39" s="195" t="s">
        <v>9</v>
      </c>
      <c r="C39" s="301" t="s">
        <v>228</v>
      </c>
      <c r="D39" s="194"/>
      <c r="E39" s="195">
        <f>COUNTIF($E$17:$OK$17,"*休1休*")</f>
        <v>0</v>
      </c>
      <c r="F39" s="194"/>
      <c r="G39" s="195">
        <f>COUNTIF($E$17:$OK$17,"*休2休*")</f>
        <v>0</v>
      </c>
      <c r="H39" s="194"/>
      <c r="I39" s="195">
        <f>COUNTIF($E$17:$OK$17,"*休3休*")</f>
        <v>0</v>
      </c>
      <c r="J39" s="194"/>
      <c r="K39" s="195">
        <f>COUNTIF($E$17:$OK$17,"*休4休*")</f>
        <v>0</v>
      </c>
      <c r="L39" s="194"/>
      <c r="M39" s="195">
        <f>COUNTIF($E$17:$OK$17,"*休5休*")</f>
        <v>0</v>
      </c>
      <c r="N39" s="194"/>
      <c r="O39" s="195">
        <f>COUNTIF($E$17:$OK$17,"*休6休*")</f>
        <v>0</v>
      </c>
      <c r="P39" s="194"/>
      <c r="Q39" s="195">
        <f>COUNTIF($E$17:$OK$17,"*休7休*")</f>
        <v>0</v>
      </c>
      <c r="R39" s="194"/>
      <c r="S39" s="195">
        <f>COUNTIF($E$17:$OK$17,"*休8休*")</f>
        <v>0</v>
      </c>
      <c r="T39" s="194"/>
      <c r="U39" s="195">
        <f>COUNTIF($E$17:$OK$17,"*休9休*")</f>
        <v>0</v>
      </c>
      <c r="V39" s="194"/>
      <c r="W39" s="195">
        <f>COUNTIF($E$17:$OK$17,"*休10休*")</f>
        <v>0</v>
      </c>
      <c r="X39" s="194"/>
      <c r="Y39" s="195">
        <f>COUNTIF($E$17:$OK$17,"*休11休*")</f>
        <v>0</v>
      </c>
      <c r="Z39" s="194"/>
      <c r="AA39" s="195">
        <f>COUNTIF($E$17:$OK$17,"*休12休*")</f>
        <v>0</v>
      </c>
      <c r="AB39" s="194"/>
      <c r="AC39" s="195">
        <f>COUNTIF($E$17:$OK$17,"*休13休*")</f>
        <v>0</v>
      </c>
      <c r="AD39" s="194"/>
      <c r="AE39" s="195">
        <f>COUNTIF($E$17:$OK$17,"*休14休*")</f>
        <v>0</v>
      </c>
      <c r="AF39" s="194"/>
      <c r="AG39" s="195">
        <f>COUNTIF($E$17:$OK$17,"*休15休*")</f>
        <v>0</v>
      </c>
      <c r="AH39" s="194"/>
      <c r="AI39" s="195">
        <f>COUNTIF($E$17:$OK$17,"*休16休*")</f>
        <v>0</v>
      </c>
      <c r="AJ39" s="194"/>
      <c r="AK39" s="195">
        <f>COUNTIF($E$17:$OK$17,"*休17休*")</f>
        <v>0</v>
      </c>
      <c r="AL39" s="194"/>
      <c r="AM39" s="195">
        <f>COUNTIF($E$17:$OK$17,"*休18休*")</f>
        <v>0</v>
      </c>
      <c r="AN39" s="194"/>
      <c r="AO39" s="195">
        <f>COUNTIF($E$17:$OK$17,"*休19休*")</f>
        <v>0</v>
      </c>
      <c r="AP39" s="194"/>
      <c r="AQ39" s="195">
        <f>COUNTIF($E$17:$OK$17,"*休20休*")</f>
        <v>0</v>
      </c>
      <c r="AR39" s="194"/>
      <c r="AS39" s="195">
        <f>COUNTIF($E$17:$OK$17,"*休21休*")</f>
        <v>0</v>
      </c>
      <c r="AT39" s="194"/>
      <c r="AU39" s="195">
        <f>COUNTIF($E$17:$OK$17,"*休22休*")</f>
        <v>0</v>
      </c>
      <c r="AV39" s="194"/>
      <c r="AW39" s="195">
        <f>COUNTIF($E$17:$OK$17,"*休23休*")</f>
        <v>0</v>
      </c>
      <c r="AX39" s="194"/>
      <c r="AY39" s="195">
        <f>COUNTIF($E$17:$OK$17,"*休24休*")</f>
        <v>0</v>
      </c>
      <c r="AZ39" s="194"/>
      <c r="BA39" s="195">
        <f>COUNTIF($E$17:$OK$17,"*休25休*")</f>
        <v>0</v>
      </c>
      <c r="BB39" s="194"/>
      <c r="BC39" s="195">
        <f>COUNTIF($E$17:$OK$17,"*休26休*")</f>
        <v>0</v>
      </c>
      <c r="BD39" s="194"/>
      <c r="BE39" s="195">
        <f>COUNTIF($E$17:$OK$17,"*休27休*")</f>
        <v>0</v>
      </c>
      <c r="BF39" s="194"/>
      <c r="BG39" s="195">
        <f>COUNTIF($E$17:$OK$17,"*休28休*")</f>
        <v>0</v>
      </c>
      <c r="BH39" s="194"/>
      <c r="BI39" s="195">
        <f>COUNTIF($E$17:$OK$17,"*休29休*")</f>
        <v>0</v>
      </c>
      <c r="BJ39" s="194"/>
      <c r="BK39" s="195">
        <f>COUNTIF($E$17:$OK$17,"*休30休*")</f>
        <v>0</v>
      </c>
      <c r="BL39" s="194"/>
      <c r="BM39" s="195">
        <f>COUNTIF($E$17:$OK$17,"*休31休*")</f>
        <v>0</v>
      </c>
      <c r="BN39" s="194"/>
      <c r="BO39" s="195">
        <f>COUNTIF($E$17:$OK$17,"*休32休*")</f>
        <v>0</v>
      </c>
      <c r="BP39" s="194"/>
      <c r="BQ39" s="195">
        <f>COUNTIF($E$17:$OK$17,"*休33休*")</f>
        <v>0</v>
      </c>
      <c r="BR39" s="194"/>
      <c r="BS39" s="195">
        <f>COUNTIF($E$17:$OK$17,"*休34休*")</f>
        <v>0</v>
      </c>
      <c r="BT39" s="194"/>
      <c r="BU39" s="195">
        <f>COUNTIF($E$17:$OK$17,"*休35休*")</f>
        <v>0</v>
      </c>
      <c r="BV39" s="194"/>
      <c r="BW39" s="195">
        <f>COUNTIF($E$17:$OK$17,"*休36休*")</f>
        <v>0</v>
      </c>
      <c r="BX39" s="194"/>
      <c r="BY39" s="195">
        <f>COUNTIF($E$17:$OK$17,"*休37休*")</f>
        <v>0</v>
      </c>
      <c r="BZ39" s="194"/>
      <c r="CA39" s="195">
        <f>COUNTIF($E$17:$OK$17,"*休38休*")</f>
        <v>0</v>
      </c>
      <c r="CB39" s="194"/>
      <c r="CC39" s="195">
        <f>COUNTIF($E$17:$OK$17,"*休39休*")</f>
        <v>0</v>
      </c>
      <c r="CD39" s="194"/>
      <c r="CE39" s="195">
        <f>COUNTIF($E$17:$OK$17,"*休40休*")</f>
        <v>0</v>
      </c>
      <c r="CF39" s="194"/>
      <c r="CG39" s="195">
        <f>COUNTIF($E$17:$OK$17,"*休41休*")</f>
        <v>0</v>
      </c>
      <c r="CH39" s="194"/>
      <c r="CI39" s="195">
        <f>COUNTIF($E$17:$OK$17,"*休42休*")</f>
        <v>0</v>
      </c>
      <c r="CJ39" s="194"/>
      <c r="CK39" s="195">
        <f>COUNTIF($E$17:$OK$17,"*休43休*")</f>
        <v>0</v>
      </c>
      <c r="CL39" s="194"/>
      <c r="CM39" s="195">
        <f>COUNTIF($E$17:$OK$17,"*休44休*")</f>
        <v>0</v>
      </c>
      <c r="CN39" s="194"/>
      <c r="CO39" s="195">
        <f>COUNTIF($E$17:$OK$17,"*休45休*")</f>
        <v>0</v>
      </c>
      <c r="CP39" s="194"/>
      <c r="CQ39" s="195">
        <f>COUNTIF($E$17:$OK$17,"*休46休*")</f>
        <v>0</v>
      </c>
      <c r="CR39" s="194"/>
      <c r="CS39" s="195">
        <f>COUNTIF($E$17:$OK$17,"*休47休*")</f>
        <v>0</v>
      </c>
      <c r="CT39" s="194"/>
      <c r="CU39" s="195">
        <f>COUNTIF($E$17:$OK$17,"*休48休*")</f>
        <v>0</v>
      </c>
      <c r="CV39" s="194"/>
      <c r="CW39" s="195">
        <f>COUNTIF($E$17:$OK$17,"*休49休*")</f>
        <v>0</v>
      </c>
      <c r="CX39" s="194"/>
      <c r="CY39" s="195">
        <f>COUNTIF($E$17:$OK$17,"*休50休*")</f>
        <v>0</v>
      </c>
      <c r="CZ39" s="194"/>
      <c r="DA39" s="195">
        <f>COUNTIF($E$17:$OK$17,"*休51休*")</f>
        <v>0</v>
      </c>
      <c r="DB39" s="194"/>
      <c r="DC39" s="195">
        <f>COUNTIF($E$17:$OK$17,"*休52休*")</f>
        <v>0</v>
      </c>
      <c r="DD39" s="194"/>
      <c r="DE39" s="195">
        <f>COUNTIF($E$17:$OK$17,"*休53休*")</f>
        <v>0</v>
      </c>
      <c r="DF39" s="194"/>
      <c r="DG39" s="195">
        <f>COUNTIF($E$17:$OK$17,"*休54休*")</f>
        <v>0</v>
      </c>
      <c r="DH39" s="194"/>
      <c r="DI39" s="195">
        <f>COUNTIF($E$17:$OK$17,"*休55休*")</f>
        <v>0</v>
      </c>
      <c r="DJ39" s="194"/>
      <c r="DK39" s="195">
        <f>COUNTIF($E$17:$OK$17,"*休56休*")</f>
        <v>0</v>
      </c>
      <c r="DL39" s="194"/>
      <c r="DM39" s="195">
        <f>COUNTIF($E$17:$OK$17,"*休57休*")</f>
        <v>0</v>
      </c>
      <c r="DN39" s="194"/>
      <c r="DO39" s="195">
        <f>COUNTIF($E$17:$OK$17,"*休58休*")</f>
        <v>0</v>
      </c>
      <c r="DP39" s="194"/>
      <c r="DQ39" s="195">
        <f>COUNTIF($E$17:$OK$17,"*休59休*")</f>
        <v>0</v>
      </c>
      <c r="DR39" s="194"/>
      <c r="DS39" s="195">
        <f>COUNTIF($E$17:$OK$17,"*休60休*")</f>
        <v>0</v>
      </c>
      <c r="DT39" s="194"/>
      <c r="DU39" s="195">
        <f>COUNTIF($E$17:$OK$17,"*休61休*")</f>
        <v>0</v>
      </c>
      <c r="DV39" s="194"/>
    </row>
    <row r="40" spans="2:129" ht="13.5" customHeight="1" x14ac:dyDescent="0.15">
      <c r="B40" s="125" t="s">
        <v>9</v>
      </c>
      <c r="C40" s="300" t="s">
        <v>107</v>
      </c>
      <c r="D40" s="123"/>
      <c r="E40" s="125">
        <f>COUNTIF($E$18:$OK$18,"*休1休*")</f>
        <v>0</v>
      </c>
      <c r="F40" s="123"/>
      <c r="G40" s="125">
        <f>COUNTIF($E$18:$OK$18,"*休2休*")</f>
        <v>0</v>
      </c>
      <c r="H40" s="123"/>
      <c r="I40" s="125">
        <f>COUNTIF($E$18:$OK$18,"*休3休*")</f>
        <v>0</v>
      </c>
      <c r="J40" s="123"/>
      <c r="K40" s="125">
        <f>COUNTIF($E$18:$OK$18,"*休4休*")</f>
        <v>0</v>
      </c>
      <c r="L40" s="123"/>
      <c r="M40" s="125">
        <f>COUNTIF($E$18:$OK$18,"*休5休*")</f>
        <v>0</v>
      </c>
      <c r="N40" s="123"/>
      <c r="O40" s="125">
        <f>COUNTIF($E$18:$OK$18,"*休6休*")</f>
        <v>0</v>
      </c>
      <c r="P40" s="123"/>
      <c r="Q40" s="125">
        <f>COUNTIF($E$18:$OK$18,"*休7休*")</f>
        <v>0</v>
      </c>
      <c r="R40" s="123"/>
      <c r="S40" s="125">
        <f>COUNTIF($E$18:$OK$18,"*休8休*")</f>
        <v>0</v>
      </c>
      <c r="T40" s="123"/>
      <c r="U40" s="125">
        <f>COUNTIF($E$18:$OK$18,"*休9休*")</f>
        <v>0</v>
      </c>
      <c r="V40" s="123"/>
      <c r="W40" s="125">
        <f>COUNTIF($E$18:$OK$18,"*休10休*")</f>
        <v>0</v>
      </c>
      <c r="X40" s="123"/>
      <c r="Y40" s="125">
        <f>COUNTIF($E$18:$OK$18,"*休11休*")</f>
        <v>0</v>
      </c>
      <c r="Z40" s="123"/>
      <c r="AA40" s="125">
        <f>COUNTIF($E$18:$OK$18,"*休12休*")</f>
        <v>0</v>
      </c>
      <c r="AB40" s="123"/>
      <c r="AC40" s="125">
        <f>COUNTIF($E$18:$OK$18,"*休13休*")</f>
        <v>0</v>
      </c>
      <c r="AD40" s="123"/>
      <c r="AE40" s="125">
        <f>COUNTIF($E$18:$OK$18,"*休14休*")</f>
        <v>0</v>
      </c>
      <c r="AF40" s="123"/>
      <c r="AG40" s="125">
        <f>COUNTIF($E$18:$OK$18,"*休15休*")</f>
        <v>0</v>
      </c>
      <c r="AH40" s="123"/>
      <c r="AI40" s="125">
        <f>COUNTIF($E$18:$OK$18,"*休16休*")</f>
        <v>0</v>
      </c>
      <c r="AJ40" s="123"/>
      <c r="AK40" s="125">
        <f>COUNTIF($E$18:$OK$18,"*休17休*")</f>
        <v>0</v>
      </c>
      <c r="AL40" s="123"/>
      <c r="AM40" s="125">
        <f>COUNTIF($E$18:$OK$18,"*休18休*")</f>
        <v>0</v>
      </c>
      <c r="AN40" s="123"/>
      <c r="AO40" s="125">
        <f>COUNTIF($E$18:$OK$18,"*休19休*")</f>
        <v>0</v>
      </c>
      <c r="AP40" s="123"/>
      <c r="AQ40" s="125">
        <f>COUNTIF($E$18:$OK$18,"*休20休*")</f>
        <v>0</v>
      </c>
      <c r="AR40" s="123"/>
      <c r="AS40" s="125">
        <f>COUNTIF($E$18:$OK$18,"*休21休*")</f>
        <v>0</v>
      </c>
      <c r="AT40" s="123"/>
      <c r="AU40" s="125">
        <f>COUNTIF($E$18:$OK$18,"*休22休*")</f>
        <v>0</v>
      </c>
      <c r="AV40" s="123"/>
      <c r="AW40" s="125">
        <f>COUNTIF($E$18:$OK$18,"*休23休*")</f>
        <v>0</v>
      </c>
      <c r="AX40" s="123"/>
      <c r="AY40" s="125">
        <f>COUNTIF($E$18:$OK$18,"*休24休*")</f>
        <v>0</v>
      </c>
      <c r="AZ40" s="123"/>
      <c r="BA40" s="125">
        <f>COUNTIF($E$18:$OK$18,"*休25休*")</f>
        <v>0</v>
      </c>
      <c r="BB40" s="123"/>
      <c r="BC40" s="125">
        <f>COUNTIF($E$18:$OK$18,"*休26休*")</f>
        <v>0</v>
      </c>
      <c r="BD40" s="123"/>
      <c r="BE40" s="125">
        <f>COUNTIF($E$18:$OK$18,"*休27休*")</f>
        <v>0</v>
      </c>
      <c r="BF40" s="123"/>
      <c r="BG40" s="125">
        <f>COUNTIF($E$18:$OK$18,"*休28休*")</f>
        <v>0</v>
      </c>
      <c r="BH40" s="123"/>
      <c r="BI40" s="125">
        <f>COUNTIF($E$18:$OK$18,"*休29休*")</f>
        <v>0</v>
      </c>
      <c r="BJ40" s="123"/>
      <c r="BK40" s="125">
        <f>COUNTIF($E$18:$OK$18,"*休30休*")</f>
        <v>0</v>
      </c>
      <c r="BL40" s="123"/>
      <c r="BM40" s="125">
        <f>COUNTIF($E$18:$OK$18,"*休31休*")</f>
        <v>0</v>
      </c>
      <c r="BN40" s="123"/>
      <c r="BO40" s="125">
        <f>COUNTIF($E$18:$OK$18,"*休32休*")</f>
        <v>0</v>
      </c>
      <c r="BP40" s="123"/>
      <c r="BQ40" s="125">
        <f>COUNTIF($E$18:$OK$18,"*休33休*")</f>
        <v>0</v>
      </c>
      <c r="BR40" s="123"/>
      <c r="BS40" s="125">
        <f>COUNTIF($E$18:$OK$18,"*休34休*")</f>
        <v>0</v>
      </c>
      <c r="BT40" s="123"/>
      <c r="BU40" s="125">
        <f>COUNTIF($E$18:$OK$18,"*休35休*")</f>
        <v>0</v>
      </c>
      <c r="BV40" s="123"/>
      <c r="BW40" s="125">
        <f>COUNTIF($E$18:$OK$18,"*休36休*")</f>
        <v>0</v>
      </c>
      <c r="BX40" s="123"/>
      <c r="BY40" s="125">
        <f>COUNTIF($E$18:$OK$18,"*休37休*")</f>
        <v>0</v>
      </c>
      <c r="BZ40" s="123"/>
      <c r="CA40" s="125">
        <f>COUNTIF($E$18:$OK$18,"*休38休*")</f>
        <v>0</v>
      </c>
      <c r="CB40" s="123"/>
      <c r="CC40" s="125">
        <f>COUNTIF($E$18:$OK$18,"*休39休*")</f>
        <v>0</v>
      </c>
      <c r="CD40" s="123"/>
      <c r="CE40" s="125">
        <f>COUNTIF($E$18:$OK$18,"*休40休*")</f>
        <v>0</v>
      </c>
      <c r="CF40" s="123"/>
      <c r="CG40" s="125">
        <f>COUNTIF($E$18:$OK$18,"*休41休*")</f>
        <v>0</v>
      </c>
      <c r="CH40" s="123"/>
      <c r="CI40" s="125">
        <f>COUNTIF($E$18:$OK$18,"*休42休*")</f>
        <v>0</v>
      </c>
      <c r="CJ40" s="123"/>
      <c r="CK40" s="125">
        <f>COUNTIF($E$18:$OK$18,"*休43休*")</f>
        <v>0</v>
      </c>
      <c r="CL40" s="123"/>
      <c r="CM40" s="125">
        <f>COUNTIF($E$18:$OK$18,"*休44休*")</f>
        <v>0</v>
      </c>
      <c r="CN40" s="123"/>
      <c r="CO40" s="125">
        <f>COUNTIF($E$18:$OK$18,"*休45休*")</f>
        <v>0</v>
      </c>
      <c r="CP40" s="123"/>
      <c r="CQ40" s="125">
        <f>COUNTIF($E$18:$OK$18,"*休46休*")</f>
        <v>0</v>
      </c>
      <c r="CR40" s="123"/>
      <c r="CS40" s="125">
        <f>COUNTIF($E$18:$OK$18,"*休47休*")</f>
        <v>0</v>
      </c>
      <c r="CT40" s="123"/>
      <c r="CU40" s="125">
        <f>COUNTIF($E$18:$OK$18,"*休48休*")</f>
        <v>0</v>
      </c>
      <c r="CV40" s="123"/>
      <c r="CW40" s="125">
        <f>COUNTIF($E$18:$OK$18,"*休49休*")</f>
        <v>0</v>
      </c>
      <c r="CX40" s="123"/>
      <c r="CY40" s="125">
        <f>COUNTIF($E$18:$OK$18,"*休50休*")</f>
        <v>0</v>
      </c>
      <c r="CZ40" s="123"/>
      <c r="DA40" s="125">
        <f>COUNTIF($E$18:$OK$18,"*休51休*")</f>
        <v>0</v>
      </c>
      <c r="DB40" s="123"/>
      <c r="DC40" s="125">
        <f>COUNTIF($E$18:$OK$18,"*休52休*")</f>
        <v>0</v>
      </c>
      <c r="DD40" s="123"/>
      <c r="DE40" s="125">
        <f>COUNTIF($E$18:$OK$18,"*休53休*")</f>
        <v>0</v>
      </c>
      <c r="DF40" s="123"/>
      <c r="DG40" s="125">
        <f>COUNTIF($E$18:$OK$18,"*休54休*")</f>
        <v>0</v>
      </c>
      <c r="DH40" s="123"/>
      <c r="DI40" s="125">
        <f>COUNTIF($E$18:$OK$18,"*休55休*")</f>
        <v>0</v>
      </c>
      <c r="DJ40" s="123"/>
      <c r="DK40" s="125">
        <f>COUNTIF($E$18:$OK$18,"*休56休*")</f>
        <v>0</v>
      </c>
      <c r="DL40" s="123"/>
      <c r="DM40" s="125">
        <f>COUNTIF($E$18:$OK$18,"*休57休*")</f>
        <v>0</v>
      </c>
      <c r="DN40" s="123"/>
      <c r="DO40" s="125">
        <f>COUNTIF($E$18:$OK$18,"*休58休*")</f>
        <v>0</v>
      </c>
      <c r="DP40" s="123"/>
      <c r="DQ40" s="125">
        <f>COUNTIF($E$18:$OK$18,"*休59休*")</f>
        <v>0</v>
      </c>
      <c r="DR40" s="123"/>
      <c r="DS40" s="125">
        <f>COUNTIF($E$18:$OK$18,"*休60休*")</f>
        <v>0</v>
      </c>
      <c r="DT40" s="123"/>
      <c r="DU40" s="125">
        <f>COUNTIF($E$18:$OK$18,"*休61休*")</f>
        <v>0</v>
      </c>
      <c r="DV40" s="123"/>
    </row>
    <row r="41" spans="2:129" ht="13.5" customHeight="1" x14ac:dyDescent="0.15">
      <c r="B41" s="125" t="s">
        <v>10</v>
      </c>
      <c r="C41" s="301" t="s">
        <v>228</v>
      </c>
      <c r="D41" s="123"/>
      <c r="E41" s="125">
        <f>COUNTIF($E$19:$OK$19,"*休1休*")</f>
        <v>0</v>
      </c>
      <c r="F41" s="123"/>
      <c r="G41" s="125">
        <f>COUNTIF($E$19:$OK$19,"*休2休*")</f>
        <v>0</v>
      </c>
      <c r="H41" s="123"/>
      <c r="I41" s="125">
        <f>COUNTIF($E$19:$OK$19,"*休3休*")</f>
        <v>0</v>
      </c>
      <c r="J41" s="123"/>
      <c r="K41" s="125">
        <f>COUNTIF($E$19:$OK$19,"*休4休*")</f>
        <v>0</v>
      </c>
      <c r="L41" s="123"/>
      <c r="M41" s="125">
        <f>COUNTIF($E$19:$OK$19,"*休5休*")</f>
        <v>0</v>
      </c>
      <c r="N41" s="123"/>
      <c r="O41" s="125">
        <f>COUNTIF($E$19:$OK$19,"*休6休*")</f>
        <v>0</v>
      </c>
      <c r="P41" s="123"/>
      <c r="Q41" s="125">
        <f>COUNTIF($E$19:$OK$19,"*休7休*")</f>
        <v>0</v>
      </c>
      <c r="R41" s="123"/>
      <c r="S41" s="125">
        <f>COUNTIF($E$19:$OK$19,"*休8休*")</f>
        <v>0</v>
      </c>
      <c r="T41" s="123"/>
      <c r="U41" s="125">
        <f>COUNTIF($E$19:$OK$19,"*休9休*")</f>
        <v>0</v>
      </c>
      <c r="V41" s="123"/>
      <c r="W41" s="125">
        <f>COUNTIF($E$19:$OK$19,"*休10休*")</f>
        <v>0</v>
      </c>
      <c r="X41" s="123"/>
      <c r="Y41" s="125">
        <f>COUNTIF($E$19:$OK$19,"*休11休*")</f>
        <v>0</v>
      </c>
      <c r="Z41" s="123"/>
      <c r="AA41" s="125">
        <f>COUNTIF($E$19:$OK$19,"*休12休*")</f>
        <v>0</v>
      </c>
      <c r="AB41" s="123"/>
      <c r="AC41" s="125">
        <f>COUNTIF($E$19:$OK$19,"*休13休*")</f>
        <v>0</v>
      </c>
      <c r="AD41" s="123"/>
      <c r="AE41" s="125">
        <f>COUNTIF($E$19:$OK$19,"*休14休*")</f>
        <v>0</v>
      </c>
      <c r="AF41" s="123"/>
      <c r="AG41" s="125">
        <f>COUNTIF($E$19:$OK$19,"*休15休*")</f>
        <v>0</v>
      </c>
      <c r="AH41" s="123"/>
      <c r="AI41" s="125">
        <f>COUNTIF($E$19:$OK$19,"*休16休*")</f>
        <v>0</v>
      </c>
      <c r="AJ41" s="123"/>
      <c r="AK41" s="125">
        <f>COUNTIF($E$19:$OK$19,"*休17休*")</f>
        <v>0</v>
      </c>
      <c r="AL41" s="123"/>
      <c r="AM41" s="125">
        <f>COUNTIF($E$19:$OK$19,"*休18休*")</f>
        <v>0</v>
      </c>
      <c r="AN41" s="123"/>
      <c r="AO41" s="125">
        <f>COUNTIF($E$19:$OK$19,"*休19休*")</f>
        <v>0</v>
      </c>
      <c r="AP41" s="123"/>
      <c r="AQ41" s="125">
        <f>COUNTIF($E$19:$OK$19,"*休20休*")</f>
        <v>0</v>
      </c>
      <c r="AR41" s="123"/>
      <c r="AS41" s="125">
        <f>COUNTIF($E$19:$OK$19,"*休21休*")</f>
        <v>0</v>
      </c>
      <c r="AT41" s="123"/>
      <c r="AU41" s="125">
        <f>COUNTIF($E$19:$OK$19,"*休22休*")</f>
        <v>0</v>
      </c>
      <c r="AV41" s="123"/>
      <c r="AW41" s="125">
        <f>COUNTIF($E$19:$OK$19,"*休23休*")</f>
        <v>0</v>
      </c>
      <c r="AX41" s="123"/>
      <c r="AY41" s="125">
        <f>COUNTIF($E$19:$OK$19,"*休24休*")</f>
        <v>0</v>
      </c>
      <c r="AZ41" s="123"/>
      <c r="BA41" s="125">
        <f>COUNTIF($E$19:$OK$19,"*休25休*")</f>
        <v>0</v>
      </c>
      <c r="BB41" s="123"/>
      <c r="BC41" s="125">
        <f>COUNTIF($E$19:$OK$19,"*休26休*")</f>
        <v>0</v>
      </c>
      <c r="BD41" s="123"/>
      <c r="BE41" s="125">
        <f>COUNTIF($E$19:$OK$19,"*休27休*")</f>
        <v>0</v>
      </c>
      <c r="BF41" s="123"/>
      <c r="BG41" s="125">
        <f>COUNTIF($E$19:$OK$19,"*休28休*")</f>
        <v>0</v>
      </c>
      <c r="BH41" s="123"/>
      <c r="BI41" s="125">
        <f>COUNTIF($E$19:$OK$19,"*休29休*")</f>
        <v>0</v>
      </c>
      <c r="BJ41" s="123"/>
      <c r="BK41" s="125">
        <f>COUNTIF($E$19:$OK$19,"*休30休*")</f>
        <v>0</v>
      </c>
      <c r="BL41" s="123"/>
      <c r="BM41" s="125">
        <f>COUNTIF($E$19:$OK$19,"*休31休*")</f>
        <v>0</v>
      </c>
      <c r="BN41" s="123"/>
      <c r="BO41" s="125">
        <f>COUNTIF($E$19:$OK$19,"*休32休*")</f>
        <v>0</v>
      </c>
      <c r="BP41" s="123"/>
      <c r="BQ41" s="125">
        <f>COUNTIF($E$19:$OK$19,"*休33休*")</f>
        <v>0</v>
      </c>
      <c r="BR41" s="123"/>
      <c r="BS41" s="125">
        <f>COUNTIF($E$19:$OK$19,"*休34休*")</f>
        <v>0</v>
      </c>
      <c r="BT41" s="123"/>
      <c r="BU41" s="125">
        <f>COUNTIF($E$19:$OK$19,"*休35休*")</f>
        <v>0</v>
      </c>
      <c r="BV41" s="123"/>
      <c r="BW41" s="125">
        <f>COUNTIF($E$19:$OK$19,"*休36休*")</f>
        <v>0</v>
      </c>
      <c r="BX41" s="123"/>
      <c r="BY41" s="125">
        <f>COUNTIF($E$19:$OK$19,"*休37休*")</f>
        <v>0</v>
      </c>
      <c r="BZ41" s="123"/>
      <c r="CA41" s="125">
        <f>COUNTIF($E$19:$OK$19,"*休38休*")</f>
        <v>0</v>
      </c>
      <c r="CB41" s="123"/>
      <c r="CC41" s="125">
        <f>COUNTIF($E$19:$OK$19,"*休39休*")</f>
        <v>0</v>
      </c>
      <c r="CD41" s="123"/>
      <c r="CE41" s="125">
        <f>COUNTIF($E$19:$OK$19,"*休40休*")</f>
        <v>0</v>
      </c>
      <c r="CF41" s="123"/>
      <c r="CG41" s="125">
        <f>COUNTIF($E$19:$OK$19,"*休41休*")</f>
        <v>0</v>
      </c>
      <c r="CH41" s="123"/>
      <c r="CI41" s="125">
        <f>COUNTIF($E$19:$OK$19,"*休42休*")</f>
        <v>0</v>
      </c>
      <c r="CJ41" s="123"/>
      <c r="CK41" s="125">
        <f>COUNTIF($E$19:$OK$19,"*休43休*")</f>
        <v>0</v>
      </c>
      <c r="CL41" s="123"/>
      <c r="CM41" s="125">
        <f>COUNTIF($E$19:$OK$19,"*休44休*")</f>
        <v>0</v>
      </c>
      <c r="CN41" s="123"/>
      <c r="CO41" s="125">
        <f>COUNTIF($E$19:$OK$19,"*休45休*")</f>
        <v>0</v>
      </c>
      <c r="CP41" s="123"/>
      <c r="CQ41" s="125">
        <f>COUNTIF($E$19:$OK$19,"*休46休*")</f>
        <v>0</v>
      </c>
      <c r="CR41" s="123"/>
      <c r="CS41" s="125">
        <f>COUNTIF($E$19:$OK$19,"*休47休*")</f>
        <v>0</v>
      </c>
      <c r="CT41" s="123"/>
      <c r="CU41" s="125">
        <f>COUNTIF($E$19:$OK$19,"*休48休*")</f>
        <v>0</v>
      </c>
      <c r="CV41" s="123"/>
      <c r="CW41" s="125">
        <f>COUNTIF($E$19:$OK$19,"*休49休*")</f>
        <v>0</v>
      </c>
      <c r="CX41" s="123"/>
      <c r="CY41" s="125">
        <f>COUNTIF($E$19:$OK$19,"*休50休*")</f>
        <v>0</v>
      </c>
      <c r="CZ41" s="123"/>
      <c r="DA41" s="125">
        <f>COUNTIF($E$19:$OK$19,"*休51休*")</f>
        <v>0</v>
      </c>
      <c r="DB41" s="123"/>
      <c r="DC41" s="125">
        <f>COUNTIF($E$19:$OK$19,"*休52休*")</f>
        <v>0</v>
      </c>
      <c r="DD41" s="123"/>
      <c r="DE41" s="125">
        <f>COUNTIF($E$19:$OK$19,"*休53休*")</f>
        <v>0</v>
      </c>
      <c r="DF41" s="123"/>
      <c r="DG41" s="125">
        <f>COUNTIF($E$19:$OK$19,"*休54休*")</f>
        <v>0</v>
      </c>
      <c r="DH41" s="123"/>
      <c r="DI41" s="125">
        <f>COUNTIF($E$19:$OK$19,"*休55休*")</f>
        <v>0</v>
      </c>
      <c r="DJ41" s="123"/>
      <c r="DK41" s="125">
        <f>COUNTIF($E$19:$OK$19,"*休56休*")</f>
        <v>0</v>
      </c>
      <c r="DL41" s="123"/>
      <c r="DM41" s="125">
        <f>COUNTIF($E$19:$OK$19,"*休57休*")</f>
        <v>0</v>
      </c>
      <c r="DN41" s="123"/>
      <c r="DO41" s="125">
        <f>COUNTIF($E$19:$OK$19,"*休58休*")</f>
        <v>0</v>
      </c>
      <c r="DP41" s="123"/>
      <c r="DQ41" s="125">
        <f>COUNTIF($E$19:$OK$19,"*休59休*")</f>
        <v>0</v>
      </c>
      <c r="DR41" s="123"/>
      <c r="DS41" s="125">
        <f>COUNTIF($E$19:$OK$19,"*休60休*")</f>
        <v>0</v>
      </c>
      <c r="DT41" s="123"/>
      <c r="DU41" s="125">
        <f>COUNTIF($E$19:$OK$19,"*休61休*")</f>
        <v>0</v>
      </c>
      <c r="DV41" s="123"/>
    </row>
    <row r="42" spans="2:129" ht="13.5" customHeight="1" x14ac:dyDescent="0.15">
      <c r="B42" s="125" t="s">
        <v>10</v>
      </c>
      <c r="C42" s="300" t="s">
        <v>107</v>
      </c>
      <c r="D42" s="123"/>
      <c r="E42" s="125">
        <f>COUNTIF($E$20:$OK$20,"*休1休*")</f>
        <v>0</v>
      </c>
      <c r="F42" s="123"/>
      <c r="G42" s="125">
        <f>COUNTIF($E$20:$OK$20,"*休2休*")</f>
        <v>0</v>
      </c>
      <c r="H42" s="123"/>
      <c r="I42" s="125">
        <f>COUNTIF($E$20:$OK$20,"*休3休*")</f>
        <v>0</v>
      </c>
      <c r="J42" s="123"/>
      <c r="K42" s="125">
        <f>COUNTIF($E$20:$OK$20,"*休4休*")</f>
        <v>0</v>
      </c>
      <c r="L42" s="123"/>
      <c r="M42" s="125">
        <f>COUNTIF($E$20:$OK$20,"*休5休*")</f>
        <v>0</v>
      </c>
      <c r="N42" s="123"/>
      <c r="O42" s="125">
        <f>COUNTIF($E$20:$OK$20,"*休6休*")</f>
        <v>0</v>
      </c>
      <c r="P42" s="123"/>
      <c r="Q42" s="125">
        <f>COUNTIF($E$20:$OK$20,"*休7休*")</f>
        <v>0</v>
      </c>
      <c r="R42" s="123"/>
      <c r="S42" s="125">
        <f>COUNTIF($E$20:$OK$20,"*休8休*")</f>
        <v>0</v>
      </c>
      <c r="T42" s="123"/>
      <c r="U42" s="125">
        <f>COUNTIF($E$20:$OK$20,"*休9休*")</f>
        <v>0</v>
      </c>
      <c r="V42" s="123"/>
      <c r="W42" s="125">
        <f>COUNTIF($E$20:$OK$20,"*休10休*")</f>
        <v>0</v>
      </c>
      <c r="X42" s="123"/>
      <c r="Y42" s="125">
        <f>COUNTIF($E$20:$OK$20,"*休11休*")</f>
        <v>0</v>
      </c>
      <c r="Z42" s="123"/>
      <c r="AA42" s="125">
        <f>COUNTIF($E$20:$OK$20,"*休12休*")</f>
        <v>0</v>
      </c>
      <c r="AB42" s="123"/>
      <c r="AC42" s="125">
        <f>COUNTIF($E$20:$OK$20,"*休13休*")</f>
        <v>0</v>
      </c>
      <c r="AD42" s="123"/>
      <c r="AE42" s="125">
        <f>COUNTIF($E$20:$OK$20,"*休14休*")</f>
        <v>0</v>
      </c>
      <c r="AF42" s="123"/>
      <c r="AG42" s="125">
        <f>COUNTIF($E$20:$OK$20,"*休15休*")</f>
        <v>0</v>
      </c>
      <c r="AH42" s="123"/>
      <c r="AI42" s="125">
        <f>COUNTIF($E$20:$OK$20,"*休16休*")</f>
        <v>0</v>
      </c>
      <c r="AJ42" s="123"/>
      <c r="AK42" s="125">
        <f>COUNTIF($E$20:$OK$20,"*休17休*")</f>
        <v>0</v>
      </c>
      <c r="AL42" s="123"/>
      <c r="AM42" s="125">
        <f>COUNTIF($E$20:$OK$20,"*休18休*")</f>
        <v>0</v>
      </c>
      <c r="AN42" s="123"/>
      <c r="AO42" s="125">
        <f>COUNTIF($E$20:$OK$20,"*休19休*")</f>
        <v>0</v>
      </c>
      <c r="AP42" s="123"/>
      <c r="AQ42" s="125">
        <f>COUNTIF($E$20:$OK$20,"*休20休*")</f>
        <v>0</v>
      </c>
      <c r="AR42" s="123"/>
      <c r="AS42" s="125">
        <f>COUNTIF($E$20:$OK$20,"*休21休*")</f>
        <v>0</v>
      </c>
      <c r="AT42" s="123"/>
      <c r="AU42" s="125">
        <f>COUNTIF($E$20:$OK$20,"*休22休*")</f>
        <v>0</v>
      </c>
      <c r="AV42" s="123"/>
      <c r="AW42" s="125">
        <f>COUNTIF($E$20:$OK$20,"*休23休*")</f>
        <v>0</v>
      </c>
      <c r="AX42" s="123"/>
      <c r="AY42" s="125">
        <f>COUNTIF($E$20:$OK$20,"*休24休*")</f>
        <v>0</v>
      </c>
      <c r="AZ42" s="123"/>
      <c r="BA42" s="125">
        <f>COUNTIF($E$20:$OK$20,"*休25休*")</f>
        <v>0</v>
      </c>
      <c r="BB42" s="123"/>
      <c r="BC42" s="125">
        <f>COUNTIF($E$20:$OK$20,"*休26休*")</f>
        <v>0</v>
      </c>
      <c r="BD42" s="123"/>
      <c r="BE42" s="125">
        <f>COUNTIF($E$20:$OK$20,"*休27休*")</f>
        <v>0</v>
      </c>
      <c r="BF42" s="123"/>
      <c r="BG42" s="125">
        <f>COUNTIF($E$20:$OK$20,"*休28休*")</f>
        <v>0</v>
      </c>
      <c r="BH42" s="123"/>
      <c r="BI42" s="125">
        <f>COUNTIF($E$20:$OK$20,"*休29休*")</f>
        <v>0</v>
      </c>
      <c r="BJ42" s="123"/>
      <c r="BK42" s="125">
        <f>COUNTIF($E$20:$OK$20,"*休30休*")</f>
        <v>0</v>
      </c>
      <c r="BL42" s="123"/>
      <c r="BM42" s="125">
        <f>COUNTIF($E$20:$OK$20,"*休31休*")</f>
        <v>0</v>
      </c>
      <c r="BN42" s="123"/>
      <c r="BO42" s="125">
        <f>COUNTIF($E$20:$OK$20,"*休32休*")</f>
        <v>0</v>
      </c>
      <c r="BP42" s="123"/>
      <c r="BQ42" s="125">
        <f>COUNTIF($E$20:$OK$20,"*休33休*")</f>
        <v>0</v>
      </c>
      <c r="BR42" s="123"/>
      <c r="BS42" s="125">
        <f>COUNTIF($E$20:$OK$20,"*休34休*")</f>
        <v>0</v>
      </c>
      <c r="BT42" s="123"/>
      <c r="BU42" s="125">
        <f>COUNTIF($E$20:$OK$20,"*休35休*")</f>
        <v>0</v>
      </c>
      <c r="BV42" s="123"/>
      <c r="BW42" s="125">
        <f>COUNTIF($E$20:$OK$20,"*休36休*")</f>
        <v>0</v>
      </c>
      <c r="BX42" s="123"/>
      <c r="BY42" s="125">
        <f>COUNTIF($E$20:$OK$20,"*休37休*")</f>
        <v>0</v>
      </c>
      <c r="BZ42" s="123"/>
      <c r="CA42" s="125">
        <f>COUNTIF($E$20:$OK$20,"*休38休*")</f>
        <v>0</v>
      </c>
      <c r="CB42" s="123"/>
      <c r="CC42" s="125">
        <f>COUNTIF($E$20:$OK$20,"*休39休*")</f>
        <v>0</v>
      </c>
      <c r="CD42" s="123"/>
      <c r="CE42" s="125">
        <f>COUNTIF($E$20:$OK$20,"*休40休*")</f>
        <v>0</v>
      </c>
      <c r="CF42" s="123"/>
      <c r="CG42" s="125">
        <f>COUNTIF($E$20:$OK$20,"*休41休*")</f>
        <v>0</v>
      </c>
      <c r="CH42" s="123"/>
      <c r="CI42" s="125">
        <f>COUNTIF($E$20:$OK$20,"*休42休*")</f>
        <v>0</v>
      </c>
      <c r="CJ42" s="123"/>
      <c r="CK42" s="125">
        <f>COUNTIF($E$20:$OK$20,"*休43休*")</f>
        <v>0</v>
      </c>
      <c r="CL42" s="123"/>
      <c r="CM42" s="125">
        <f>COUNTIF($E$20:$OK$20,"*休44休*")</f>
        <v>0</v>
      </c>
      <c r="CN42" s="123"/>
      <c r="CO42" s="125">
        <f>COUNTIF($E$20:$OK$20,"*休45休*")</f>
        <v>0</v>
      </c>
      <c r="CP42" s="123"/>
      <c r="CQ42" s="125">
        <f>COUNTIF($E$20:$OK$20,"*休46休*")</f>
        <v>0</v>
      </c>
      <c r="CR42" s="123"/>
      <c r="CS42" s="125">
        <f>COUNTIF($E$20:$OK$20,"*休47休*")</f>
        <v>0</v>
      </c>
      <c r="CT42" s="123"/>
      <c r="CU42" s="125">
        <f>COUNTIF($E$20:$OK$20,"*休48休*")</f>
        <v>0</v>
      </c>
      <c r="CV42" s="123"/>
      <c r="CW42" s="125">
        <f>COUNTIF($E$20:$OK$20,"*休49休*")</f>
        <v>0</v>
      </c>
      <c r="CX42" s="123"/>
      <c r="CY42" s="125">
        <f>COUNTIF($E$20:$OK$20,"*休50休*")</f>
        <v>0</v>
      </c>
      <c r="CZ42" s="123"/>
      <c r="DA42" s="125">
        <f>COUNTIF($E$20:$OK$20,"*休51休*")</f>
        <v>0</v>
      </c>
      <c r="DB42" s="123"/>
      <c r="DC42" s="125">
        <f>COUNTIF($E$20:$OK$20,"*休52休*")</f>
        <v>0</v>
      </c>
      <c r="DD42" s="123"/>
      <c r="DE42" s="125">
        <f>COUNTIF($E$20:$OK$20,"*休53休*")</f>
        <v>0</v>
      </c>
      <c r="DF42" s="123"/>
      <c r="DG42" s="125">
        <f>COUNTIF($E$20:$OK$20,"*休54休*")</f>
        <v>0</v>
      </c>
      <c r="DH42" s="123"/>
      <c r="DI42" s="125">
        <f>COUNTIF($E$20:$OK$20,"*休55休*")</f>
        <v>0</v>
      </c>
      <c r="DJ42" s="123"/>
      <c r="DK42" s="125">
        <f>COUNTIF($E$20:$OK$20,"*休56休*")</f>
        <v>0</v>
      </c>
      <c r="DL42" s="123"/>
      <c r="DM42" s="125">
        <f>COUNTIF($E$20:$OK$20,"*休57休*")</f>
        <v>0</v>
      </c>
      <c r="DN42" s="123"/>
      <c r="DO42" s="125">
        <f>COUNTIF($E$20:$OK$20,"*休58休*")</f>
        <v>0</v>
      </c>
      <c r="DP42" s="123"/>
      <c r="DQ42" s="125">
        <f>COUNTIF($E$20:$OK$20,"*休59休*")</f>
        <v>0</v>
      </c>
      <c r="DR42" s="123"/>
      <c r="DS42" s="125">
        <f>COUNTIF($E$20:$OK$20,"*休60休*")</f>
        <v>0</v>
      </c>
      <c r="DT42" s="123"/>
      <c r="DU42" s="125">
        <f>COUNTIF($E$20:$OK$20,"*休61休*")</f>
        <v>0</v>
      </c>
      <c r="DV42" s="123"/>
    </row>
    <row r="43" spans="2:129" ht="13.5" customHeight="1" thickBot="1" x14ac:dyDescent="0.2">
      <c r="B43" s="280" t="s">
        <v>221</v>
      </c>
      <c r="C43" s="281"/>
      <c r="D43" s="282"/>
      <c r="E43" s="233"/>
      <c r="F43" s="124"/>
      <c r="G43" s="233"/>
      <c r="H43" s="124"/>
      <c r="I43" s="233"/>
      <c r="J43" s="124"/>
      <c r="K43" s="233"/>
      <c r="L43" s="124"/>
      <c r="M43" s="233"/>
      <c r="N43" s="124"/>
      <c r="O43" s="233"/>
      <c r="P43" s="124"/>
      <c r="Q43" s="233"/>
      <c r="R43" s="124"/>
      <c r="S43" s="233"/>
      <c r="T43" s="124"/>
      <c r="U43" s="233"/>
      <c r="V43" s="124"/>
      <c r="W43" s="233"/>
      <c r="X43" s="124"/>
      <c r="Y43" s="233"/>
      <c r="Z43" s="124"/>
      <c r="AA43" s="233"/>
      <c r="AB43" s="124"/>
      <c r="AC43" s="233"/>
      <c r="AD43" s="124"/>
      <c r="AE43" s="233"/>
      <c r="AF43" s="124"/>
      <c r="AG43" s="233"/>
      <c r="AH43" s="124"/>
      <c r="AI43" s="233"/>
      <c r="AJ43" s="124"/>
      <c r="AK43" s="233"/>
      <c r="AL43" s="124"/>
      <c r="AM43" s="233"/>
      <c r="AN43" s="124"/>
      <c r="AO43" s="233"/>
      <c r="AP43" s="124"/>
      <c r="AQ43" s="233"/>
      <c r="AR43" s="124"/>
      <c r="AS43" s="233"/>
      <c r="AT43" s="124"/>
      <c r="AU43" s="233"/>
      <c r="AV43" s="124"/>
      <c r="AW43" s="233"/>
      <c r="AX43" s="124"/>
      <c r="AY43" s="233"/>
      <c r="AZ43" s="124"/>
      <c r="BA43" s="233"/>
      <c r="BB43" s="124"/>
      <c r="BC43" s="233"/>
      <c r="BD43" s="124"/>
      <c r="BE43" s="233"/>
      <c r="BF43" s="124"/>
      <c r="BG43" s="233"/>
      <c r="BH43" s="124"/>
      <c r="BI43" s="233"/>
      <c r="BJ43" s="124"/>
      <c r="BK43" s="233"/>
      <c r="BL43" s="124"/>
      <c r="BM43" s="233"/>
      <c r="BN43" s="124"/>
      <c r="BO43" s="233"/>
      <c r="BP43" s="124"/>
      <c r="BQ43" s="233"/>
      <c r="BR43" s="124"/>
      <c r="BS43" s="233"/>
      <c r="BT43" s="124"/>
      <c r="BU43" s="233"/>
      <c r="BV43" s="124"/>
      <c r="BW43" s="233"/>
      <c r="BX43" s="124"/>
      <c r="BY43" s="233"/>
      <c r="BZ43" s="124"/>
      <c r="CA43" s="233"/>
      <c r="CB43" s="124"/>
      <c r="CC43" s="233"/>
      <c r="CD43" s="124"/>
      <c r="CE43" s="233"/>
      <c r="CF43" s="124"/>
      <c r="CG43" s="233"/>
      <c r="CH43" s="124"/>
      <c r="CI43" s="233"/>
      <c r="CJ43" s="124"/>
      <c r="CK43" s="233"/>
      <c r="CL43" s="124"/>
      <c r="CM43" s="233"/>
      <c r="CN43" s="124"/>
      <c r="CO43" s="233"/>
      <c r="CP43" s="124"/>
      <c r="CQ43" s="233"/>
      <c r="CR43" s="124"/>
      <c r="CS43" s="233"/>
      <c r="CT43" s="124"/>
      <c r="CU43" s="233"/>
      <c r="CV43" s="124"/>
      <c r="CW43" s="233"/>
      <c r="CX43" s="124"/>
      <c r="CY43" s="233"/>
      <c r="CZ43" s="124"/>
      <c r="DA43" s="233"/>
      <c r="DB43" s="124"/>
      <c r="DC43" s="233"/>
      <c r="DD43" s="124"/>
      <c r="DE43" s="233"/>
      <c r="DF43" s="124"/>
      <c r="DG43" s="233"/>
      <c r="DH43" s="124"/>
      <c r="DI43" s="233"/>
      <c r="DJ43" s="124"/>
      <c r="DK43" s="233"/>
      <c r="DL43" s="124"/>
      <c r="DM43" s="233"/>
      <c r="DN43" s="124"/>
      <c r="DO43" s="233"/>
      <c r="DP43" s="124"/>
      <c r="DQ43" s="233"/>
      <c r="DR43" s="124"/>
      <c r="DS43" s="233"/>
      <c r="DT43" s="124"/>
      <c r="DU43" s="233"/>
      <c r="DV43" s="124"/>
    </row>
    <row r="44" spans="2:129" ht="13.5" customHeight="1" x14ac:dyDescent="0.15">
      <c r="B44" s="254" t="s">
        <v>9</v>
      </c>
      <c r="C44" s="302" t="s">
        <v>228</v>
      </c>
      <c r="D44" s="255"/>
      <c r="E44" s="254">
        <f>E29-E34</f>
        <v>0</v>
      </c>
      <c r="F44" s="255"/>
      <c r="G44" s="254">
        <f>G29-G34</f>
        <v>0</v>
      </c>
      <c r="H44" s="255"/>
      <c r="I44" s="254">
        <f>I29-I34</f>
        <v>0</v>
      </c>
      <c r="J44" s="255"/>
      <c r="K44" s="254">
        <f>K29-K34</f>
        <v>0</v>
      </c>
      <c r="L44" s="255"/>
      <c r="M44" s="254">
        <f>M29-M34</f>
        <v>0</v>
      </c>
      <c r="N44" s="255"/>
      <c r="O44" s="254">
        <f>O29-O34</f>
        <v>0</v>
      </c>
      <c r="P44" s="255"/>
      <c r="Q44" s="254">
        <f>Q29-Q34</f>
        <v>0</v>
      </c>
      <c r="R44" s="255"/>
      <c r="S44" s="254">
        <f>S29-S34</f>
        <v>0</v>
      </c>
      <c r="T44" s="255"/>
      <c r="U44" s="254">
        <f>U29-U34</f>
        <v>0</v>
      </c>
      <c r="V44" s="255"/>
      <c r="W44" s="254">
        <f>W29-W34</f>
        <v>0</v>
      </c>
      <c r="X44" s="255"/>
      <c r="Y44" s="254">
        <f>Y29-Y34</f>
        <v>0</v>
      </c>
      <c r="Z44" s="255"/>
      <c r="AA44" s="254">
        <f>AA29-AA34</f>
        <v>0</v>
      </c>
      <c r="AB44" s="255"/>
      <c r="AC44" s="254">
        <f>AC29-AC34</f>
        <v>0</v>
      </c>
      <c r="AD44" s="255"/>
      <c r="AE44" s="254">
        <f>AE29-AE34</f>
        <v>0</v>
      </c>
      <c r="AF44" s="255"/>
      <c r="AG44" s="254">
        <f>AG29-AG34</f>
        <v>0</v>
      </c>
      <c r="AH44" s="255"/>
      <c r="AI44" s="254">
        <f>AI29-AI34</f>
        <v>0</v>
      </c>
      <c r="AJ44" s="255"/>
      <c r="AK44" s="254">
        <f>AK29-AK34</f>
        <v>0</v>
      </c>
      <c r="AL44" s="255"/>
      <c r="AM44" s="254">
        <f>AM29-AM34</f>
        <v>0</v>
      </c>
      <c r="AN44" s="255"/>
      <c r="AO44" s="254">
        <f>AO29-AO34</f>
        <v>0</v>
      </c>
      <c r="AP44" s="255"/>
      <c r="AQ44" s="254">
        <f>AQ29-AQ34</f>
        <v>0</v>
      </c>
      <c r="AR44" s="255"/>
      <c r="AS44" s="254">
        <f>AS29-AS34</f>
        <v>0</v>
      </c>
      <c r="AT44" s="255"/>
      <c r="AU44" s="254">
        <f>AU29-AU34</f>
        <v>0</v>
      </c>
      <c r="AV44" s="255"/>
      <c r="AW44" s="254">
        <f>AW29-AW34</f>
        <v>0</v>
      </c>
      <c r="AX44" s="255"/>
      <c r="AY44" s="254">
        <f>AY29-AY34</f>
        <v>0</v>
      </c>
      <c r="AZ44" s="255"/>
      <c r="BA44" s="254">
        <f>BA29-BA34</f>
        <v>0</v>
      </c>
      <c r="BB44" s="255"/>
      <c r="BC44" s="254">
        <f>BC29-BC34</f>
        <v>0</v>
      </c>
      <c r="BD44" s="255"/>
      <c r="BE44" s="254">
        <f>BE29-BE34</f>
        <v>0</v>
      </c>
      <c r="BF44" s="255"/>
      <c r="BG44" s="254">
        <f>BG29-BG34</f>
        <v>0</v>
      </c>
      <c r="BH44" s="255"/>
      <c r="BI44" s="254">
        <f>BI29-BI34</f>
        <v>0</v>
      </c>
      <c r="BJ44" s="255"/>
      <c r="BK44" s="254">
        <f>BK29-BK34</f>
        <v>0</v>
      </c>
      <c r="BL44" s="255"/>
      <c r="BM44" s="254">
        <f>BM29-BM34</f>
        <v>0</v>
      </c>
      <c r="BN44" s="255"/>
      <c r="BO44" s="254">
        <f>BO29-BO34</f>
        <v>0</v>
      </c>
      <c r="BP44" s="255"/>
      <c r="BQ44" s="254">
        <f>BQ29-BQ34</f>
        <v>0</v>
      </c>
      <c r="BR44" s="255"/>
      <c r="BS44" s="254">
        <f>BS29-BS34</f>
        <v>0</v>
      </c>
      <c r="BT44" s="255"/>
      <c r="BU44" s="254">
        <f>BU29-BU34</f>
        <v>0</v>
      </c>
      <c r="BV44" s="255"/>
      <c r="BW44" s="254">
        <f>BW29-BW34</f>
        <v>0</v>
      </c>
      <c r="BX44" s="255"/>
      <c r="BY44" s="254">
        <f>BY29-BY34</f>
        <v>0</v>
      </c>
      <c r="BZ44" s="255"/>
      <c r="CA44" s="254">
        <f>CA29-CA34</f>
        <v>0</v>
      </c>
      <c r="CB44" s="255"/>
      <c r="CC44" s="254">
        <f>CC29-CC34</f>
        <v>0</v>
      </c>
      <c r="CD44" s="255"/>
      <c r="CE44" s="254">
        <f>CE29-CE34</f>
        <v>0</v>
      </c>
      <c r="CF44" s="255"/>
      <c r="CG44" s="254">
        <f>CG29-CG34</f>
        <v>0</v>
      </c>
      <c r="CH44" s="255"/>
      <c r="CI44" s="254">
        <f>CI29-CI34</f>
        <v>0</v>
      </c>
      <c r="CJ44" s="255"/>
      <c r="CK44" s="254">
        <f>CK29-CK34</f>
        <v>0</v>
      </c>
      <c r="CL44" s="255"/>
      <c r="CM44" s="254">
        <f>CM29-CM34</f>
        <v>0</v>
      </c>
      <c r="CN44" s="255"/>
      <c r="CO44" s="254">
        <f>CO29-CO34</f>
        <v>0</v>
      </c>
      <c r="CP44" s="255"/>
      <c r="CQ44" s="254">
        <f>CQ29-CQ34</f>
        <v>0</v>
      </c>
      <c r="CR44" s="255"/>
      <c r="CS44" s="254">
        <f>CS29-CS34</f>
        <v>0</v>
      </c>
      <c r="CT44" s="255"/>
      <c r="CU44" s="254">
        <f>CU29-CU34</f>
        <v>0</v>
      </c>
      <c r="CV44" s="255"/>
      <c r="CW44" s="254">
        <f>CW29-CW34</f>
        <v>0</v>
      </c>
      <c r="CX44" s="255"/>
      <c r="CY44" s="254">
        <f>CY29-CY34</f>
        <v>0</v>
      </c>
      <c r="CZ44" s="255"/>
      <c r="DA44" s="254">
        <f>DA29-DA34</f>
        <v>0</v>
      </c>
      <c r="DB44" s="255"/>
      <c r="DC44" s="254">
        <f>DC29-DC34</f>
        <v>0</v>
      </c>
      <c r="DD44" s="255"/>
      <c r="DE44" s="254">
        <f>DE29-DE34</f>
        <v>0</v>
      </c>
      <c r="DF44" s="255"/>
      <c r="DG44" s="254">
        <f>DG29-DG34</f>
        <v>0</v>
      </c>
      <c r="DH44" s="255"/>
      <c r="DI44" s="254">
        <f>DI29-DI34</f>
        <v>0</v>
      </c>
      <c r="DJ44" s="255"/>
      <c r="DK44" s="254">
        <f>DK29-DK34</f>
        <v>0</v>
      </c>
      <c r="DL44" s="255"/>
      <c r="DM44" s="254">
        <f>DM29-DM34</f>
        <v>0</v>
      </c>
      <c r="DN44" s="255"/>
      <c r="DO44" s="254">
        <f>DO29-DO34</f>
        <v>0</v>
      </c>
      <c r="DP44" s="255"/>
      <c r="DQ44" s="254">
        <f>DQ29-DQ34</f>
        <v>0</v>
      </c>
      <c r="DR44" s="255"/>
      <c r="DS44" s="254">
        <f>DS29-DS34</f>
        <v>0</v>
      </c>
      <c r="DT44" s="255"/>
      <c r="DU44" s="254">
        <f>DU29-DU34</f>
        <v>0</v>
      </c>
      <c r="DV44" s="255"/>
      <c r="DW44" s="256" t="s">
        <v>223</v>
      </c>
      <c r="DX44" s="256">
        <f>COUNTIF(E44:DU44,"&gt;0")</f>
        <v>0</v>
      </c>
      <c r="DY44" s="39" t="s">
        <v>226</v>
      </c>
    </row>
    <row r="45" spans="2:129" ht="13.5" customHeight="1" x14ac:dyDescent="0.15">
      <c r="B45" s="260" t="s">
        <v>9</v>
      </c>
      <c r="C45" s="303" t="s">
        <v>107</v>
      </c>
      <c r="D45" s="261"/>
      <c r="E45" s="260">
        <f>E30-E35</f>
        <v>0</v>
      </c>
      <c r="F45" s="261"/>
      <c r="G45" s="260">
        <f>G30-G35</f>
        <v>0</v>
      </c>
      <c r="H45" s="261"/>
      <c r="I45" s="260">
        <f>I30-I35</f>
        <v>0</v>
      </c>
      <c r="J45" s="261"/>
      <c r="K45" s="260">
        <f>K30-K35</f>
        <v>0</v>
      </c>
      <c r="L45" s="261"/>
      <c r="M45" s="260">
        <f>M30-M35</f>
        <v>0</v>
      </c>
      <c r="N45" s="261"/>
      <c r="O45" s="260">
        <f>O30-O35</f>
        <v>0</v>
      </c>
      <c r="P45" s="261"/>
      <c r="Q45" s="260">
        <f>Q30-Q35</f>
        <v>0</v>
      </c>
      <c r="R45" s="261"/>
      <c r="S45" s="260">
        <f>S30-S35</f>
        <v>0</v>
      </c>
      <c r="T45" s="261"/>
      <c r="U45" s="260">
        <f>U30-U35</f>
        <v>0</v>
      </c>
      <c r="V45" s="261"/>
      <c r="W45" s="260">
        <f>W30-W35</f>
        <v>0</v>
      </c>
      <c r="X45" s="261"/>
      <c r="Y45" s="260">
        <f>Y30-Y35</f>
        <v>0</v>
      </c>
      <c r="Z45" s="261"/>
      <c r="AA45" s="260">
        <f>AA30-AA35</f>
        <v>0</v>
      </c>
      <c r="AB45" s="261"/>
      <c r="AC45" s="260">
        <f>AC30-AC35</f>
        <v>0</v>
      </c>
      <c r="AD45" s="261"/>
      <c r="AE45" s="260">
        <f>AE30-AE35</f>
        <v>0</v>
      </c>
      <c r="AF45" s="261"/>
      <c r="AG45" s="260">
        <f>AG30-AG35</f>
        <v>0</v>
      </c>
      <c r="AH45" s="261"/>
      <c r="AI45" s="260">
        <f>AI30-AI35</f>
        <v>0</v>
      </c>
      <c r="AJ45" s="261"/>
      <c r="AK45" s="260">
        <f>AK30-AK35</f>
        <v>0</v>
      </c>
      <c r="AL45" s="261"/>
      <c r="AM45" s="260">
        <f>AM30-AM35</f>
        <v>0</v>
      </c>
      <c r="AN45" s="261"/>
      <c r="AO45" s="260">
        <f>AO30-AO35</f>
        <v>0</v>
      </c>
      <c r="AP45" s="261"/>
      <c r="AQ45" s="260">
        <f>AQ30-AQ35</f>
        <v>0</v>
      </c>
      <c r="AR45" s="261"/>
      <c r="AS45" s="260">
        <f>AS30-AS35</f>
        <v>0</v>
      </c>
      <c r="AT45" s="261"/>
      <c r="AU45" s="260">
        <f>AU30-AU35</f>
        <v>0</v>
      </c>
      <c r="AV45" s="261"/>
      <c r="AW45" s="260">
        <f>AW30-AW35</f>
        <v>0</v>
      </c>
      <c r="AX45" s="261"/>
      <c r="AY45" s="260">
        <f>AY30-AY35</f>
        <v>0</v>
      </c>
      <c r="AZ45" s="261"/>
      <c r="BA45" s="260">
        <f>BA30-BA35</f>
        <v>0</v>
      </c>
      <c r="BB45" s="261"/>
      <c r="BC45" s="260">
        <f>BC30-BC35</f>
        <v>0</v>
      </c>
      <c r="BD45" s="261"/>
      <c r="BE45" s="260">
        <f>BE30-BE35</f>
        <v>0</v>
      </c>
      <c r="BF45" s="261"/>
      <c r="BG45" s="260">
        <f>BG30-BG35</f>
        <v>0</v>
      </c>
      <c r="BH45" s="261"/>
      <c r="BI45" s="260">
        <f>BI30-BI35</f>
        <v>0</v>
      </c>
      <c r="BJ45" s="261"/>
      <c r="BK45" s="260">
        <f>BK30-BK35</f>
        <v>0</v>
      </c>
      <c r="BL45" s="261"/>
      <c r="BM45" s="260">
        <f>BM30-BM35</f>
        <v>0</v>
      </c>
      <c r="BN45" s="261"/>
      <c r="BO45" s="260">
        <f>BO30-BO35</f>
        <v>0</v>
      </c>
      <c r="BP45" s="261"/>
      <c r="BQ45" s="260">
        <f>BQ30-BQ35</f>
        <v>0</v>
      </c>
      <c r="BR45" s="261"/>
      <c r="BS45" s="260">
        <f>BS30-BS35</f>
        <v>0</v>
      </c>
      <c r="BT45" s="261"/>
      <c r="BU45" s="260">
        <f>BU30-BU35</f>
        <v>0</v>
      </c>
      <c r="BV45" s="261"/>
      <c r="BW45" s="260">
        <f>BW30-BW35</f>
        <v>0</v>
      </c>
      <c r="BX45" s="261"/>
      <c r="BY45" s="260">
        <f>BY30-BY35</f>
        <v>0</v>
      </c>
      <c r="BZ45" s="261"/>
      <c r="CA45" s="260">
        <f>CA30-CA35</f>
        <v>0</v>
      </c>
      <c r="CB45" s="261"/>
      <c r="CC45" s="260">
        <f>CC30-CC35</f>
        <v>0</v>
      </c>
      <c r="CD45" s="261"/>
      <c r="CE45" s="260">
        <f>CE30-CE35</f>
        <v>0</v>
      </c>
      <c r="CF45" s="261"/>
      <c r="CG45" s="260">
        <f>CG30-CG35</f>
        <v>0</v>
      </c>
      <c r="CH45" s="261"/>
      <c r="CI45" s="260">
        <f>CI30-CI35</f>
        <v>0</v>
      </c>
      <c r="CJ45" s="261"/>
      <c r="CK45" s="260">
        <f>CK30-CK35</f>
        <v>0</v>
      </c>
      <c r="CL45" s="261"/>
      <c r="CM45" s="260">
        <f>CM30-CM35</f>
        <v>0</v>
      </c>
      <c r="CN45" s="261"/>
      <c r="CO45" s="260">
        <f>CO30-CO35</f>
        <v>0</v>
      </c>
      <c r="CP45" s="261"/>
      <c r="CQ45" s="260">
        <f>CQ30-CQ35</f>
        <v>0</v>
      </c>
      <c r="CR45" s="261"/>
      <c r="CS45" s="260">
        <f>CS30-CS35</f>
        <v>0</v>
      </c>
      <c r="CT45" s="261"/>
      <c r="CU45" s="260">
        <f>CU30-CU35</f>
        <v>0</v>
      </c>
      <c r="CV45" s="261"/>
      <c r="CW45" s="260">
        <f>CW30-CW35</f>
        <v>0</v>
      </c>
      <c r="CX45" s="261"/>
      <c r="CY45" s="260">
        <f>CY30-CY35</f>
        <v>0</v>
      </c>
      <c r="CZ45" s="261"/>
      <c r="DA45" s="260">
        <f>DA30-DA35</f>
        <v>0</v>
      </c>
      <c r="DB45" s="261"/>
      <c r="DC45" s="260">
        <f>DC30-DC35</f>
        <v>0</v>
      </c>
      <c r="DD45" s="261"/>
      <c r="DE45" s="260">
        <f>DE30-DE35</f>
        <v>0</v>
      </c>
      <c r="DF45" s="261"/>
      <c r="DG45" s="260">
        <f>DG30-DG35</f>
        <v>0</v>
      </c>
      <c r="DH45" s="261"/>
      <c r="DI45" s="260">
        <f>DI30-DI35</f>
        <v>0</v>
      </c>
      <c r="DJ45" s="261"/>
      <c r="DK45" s="260">
        <f>DK30-DK35</f>
        <v>0</v>
      </c>
      <c r="DL45" s="261"/>
      <c r="DM45" s="260">
        <f>DM30-DM35</f>
        <v>0</v>
      </c>
      <c r="DN45" s="261"/>
      <c r="DO45" s="260">
        <f>DO30-DO35</f>
        <v>0</v>
      </c>
      <c r="DP45" s="261"/>
      <c r="DQ45" s="260">
        <f>DQ30-DQ35</f>
        <v>0</v>
      </c>
      <c r="DR45" s="261"/>
      <c r="DS45" s="260">
        <f>DS30-DS35</f>
        <v>0</v>
      </c>
      <c r="DT45" s="261"/>
      <c r="DU45" s="260">
        <f>DU30-DU35</f>
        <v>0</v>
      </c>
      <c r="DV45" s="261"/>
      <c r="DW45" s="256" t="s">
        <v>223</v>
      </c>
      <c r="DX45" s="256">
        <f>COUNTIF(E45:DU45,"&gt;0")</f>
        <v>0</v>
      </c>
      <c r="DY45" s="39" t="s">
        <v>226</v>
      </c>
    </row>
    <row r="46" spans="2:129" ht="13.5" customHeight="1" x14ac:dyDescent="0.15">
      <c r="B46" s="260" t="s">
        <v>10</v>
      </c>
      <c r="C46" s="302" t="s">
        <v>228</v>
      </c>
      <c r="D46" s="261"/>
      <c r="E46" s="260">
        <f>E31-E36</f>
        <v>0</v>
      </c>
      <c r="F46" s="261"/>
      <c r="G46" s="260">
        <f>G31-G36</f>
        <v>0</v>
      </c>
      <c r="H46" s="261"/>
      <c r="I46" s="260">
        <f t="shared" ref="I46:I47" si="320">I31-I36</f>
        <v>0</v>
      </c>
      <c r="J46" s="261"/>
      <c r="K46" s="260">
        <f t="shared" ref="K46:K47" si="321">K31-K36</f>
        <v>0</v>
      </c>
      <c r="L46" s="261"/>
      <c r="M46" s="260">
        <f t="shared" ref="M46:M47" si="322">M31-M36</f>
        <v>0</v>
      </c>
      <c r="N46" s="261"/>
      <c r="O46" s="260">
        <f t="shared" ref="O46:O47" si="323">O31-O36</f>
        <v>0</v>
      </c>
      <c r="P46" s="261"/>
      <c r="Q46" s="260">
        <f t="shared" ref="Q46:Q47" si="324">Q31-Q36</f>
        <v>0</v>
      </c>
      <c r="R46" s="261"/>
      <c r="S46" s="260">
        <f>S31-S36</f>
        <v>0</v>
      </c>
      <c r="T46" s="261"/>
      <c r="U46" s="260">
        <f t="shared" ref="U46:U47" si="325">U31-U36</f>
        <v>0</v>
      </c>
      <c r="V46" s="261"/>
      <c r="W46" s="260">
        <f t="shared" ref="W46:W47" si="326">W31-W36</f>
        <v>0</v>
      </c>
      <c r="X46" s="261"/>
      <c r="Y46" s="260">
        <f t="shared" ref="Y46:Y47" si="327">Y31-Y36</f>
        <v>0</v>
      </c>
      <c r="Z46" s="261"/>
      <c r="AA46" s="260">
        <f t="shared" ref="AA46:AA47" si="328">AA31-AA36</f>
        <v>0</v>
      </c>
      <c r="AB46" s="261"/>
      <c r="AC46" s="260">
        <f t="shared" ref="AC46:AC47" si="329">AC31-AC36</f>
        <v>0</v>
      </c>
      <c r="AD46" s="261"/>
      <c r="AE46" s="260">
        <f t="shared" ref="AE46:AE47" si="330">AE31-AE36</f>
        <v>0</v>
      </c>
      <c r="AF46" s="261"/>
      <c r="AG46" s="260">
        <f t="shared" ref="AG46:AG47" si="331">AG31-AG36</f>
        <v>0</v>
      </c>
      <c r="AH46" s="261"/>
      <c r="AI46" s="260">
        <f t="shared" ref="AI46:AI47" si="332">AI31-AI36</f>
        <v>0</v>
      </c>
      <c r="AJ46" s="261"/>
      <c r="AK46" s="260">
        <f t="shared" ref="AK46:AK47" si="333">AK31-AK36</f>
        <v>0</v>
      </c>
      <c r="AL46" s="261"/>
      <c r="AM46" s="260">
        <f t="shared" ref="AM46:AM47" si="334">AM31-AM36</f>
        <v>0</v>
      </c>
      <c r="AN46" s="261"/>
      <c r="AO46" s="260">
        <f t="shared" ref="AO46:AO47" si="335">AO31-AO36</f>
        <v>0</v>
      </c>
      <c r="AP46" s="261"/>
      <c r="AQ46" s="260">
        <f t="shared" ref="AQ46:AQ47" si="336">AQ31-AQ36</f>
        <v>0</v>
      </c>
      <c r="AR46" s="261"/>
      <c r="AS46" s="260">
        <f t="shared" ref="AS46:AS47" si="337">AS31-AS36</f>
        <v>0</v>
      </c>
      <c r="AT46" s="261"/>
      <c r="AU46" s="260">
        <f t="shared" ref="AU46:AU47" si="338">AU31-AU36</f>
        <v>0</v>
      </c>
      <c r="AV46" s="261"/>
      <c r="AW46" s="260">
        <f t="shared" ref="AW46:AW47" si="339">AW31-AW36</f>
        <v>0</v>
      </c>
      <c r="AX46" s="261"/>
      <c r="AY46" s="260">
        <f t="shared" ref="AY46:AY47" si="340">AY31-AY36</f>
        <v>0</v>
      </c>
      <c r="AZ46" s="261"/>
      <c r="BA46" s="260">
        <f t="shared" ref="BA46:BA47" si="341">BA31-BA36</f>
        <v>0</v>
      </c>
      <c r="BB46" s="261"/>
      <c r="BC46" s="260">
        <f t="shared" ref="BC46:BC47" si="342">BC31-BC36</f>
        <v>0</v>
      </c>
      <c r="BD46" s="261"/>
      <c r="BE46" s="260">
        <f t="shared" ref="BE46:BE47" si="343">BE31-BE36</f>
        <v>0</v>
      </c>
      <c r="BF46" s="261"/>
      <c r="BG46" s="260">
        <f t="shared" ref="BG46:BG47" si="344">BG31-BG36</f>
        <v>0</v>
      </c>
      <c r="BH46" s="261"/>
      <c r="BI46" s="260">
        <f t="shared" ref="BI46:BI47" si="345">BI31-BI36</f>
        <v>0</v>
      </c>
      <c r="BJ46" s="261"/>
      <c r="BK46" s="260">
        <f t="shared" ref="BK46:BK47" si="346">BK31-BK36</f>
        <v>0</v>
      </c>
      <c r="BL46" s="261"/>
      <c r="BM46" s="260">
        <f t="shared" ref="BM46:BM47" si="347">BM31-BM36</f>
        <v>0</v>
      </c>
      <c r="BN46" s="261"/>
      <c r="BO46" s="260">
        <f t="shared" ref="BO46:BO47" si="348">BO31-BO36</f>
        <v>0</v>
      </c>
      <c r="BP46" s="261"/>
      <c r="BQ46" s="260">
        <f t="shared" ref="BQ46:BQ47" si="349">BQ31-BQ36</f>
        <v>0</v>
      </c>
      <c r="BR46" s="261"/>
      <c r="BS46" s="260">
        <f t="shared" ref="BS46:BS47" si="350">BS31-BS36</f>
        <v>0</v>
      </c>
      <c r="BT46" s="261"/>
      <c r="BU46" s="260">
        <f t="shared" ref="BU46:BU47" si="351">BU31-BU36</f>
        <v>0</v>
      </c>
      <c r="BV46" s="261"/>
      <c r="BW46" s="260">
        <f t="shared" ref="BW46:BW47" si="352">BW31-BW36</f>
        <v>0</v>
      </c>
      <c r="BX46" s="261"/>
      <c r="BY46" s="260">
        <f t="shared" ref="BY46:BY47" si="353">BY31-BY36</f>
        <v>0</v>
      </c>
      <c r="BZ46" s="261"/>
      <c r="CA46" s="260">
        <f t="shared" ref="CA46:CA47" si="354">CA31-CA36</f>
        <v>0</v>
      </c>
      <c r="CB46" s="261"/>
      <c r="CC46" s="260">
        <f t="shared" ref="CC46:CC47" si="355">CC31-CC36</f>
        <v>0</v>
      </c>
      <c r="CD46" s="261"/>
      <c r="CE46" s="260">
        <f t="shared" ref="CE46:CE47" si="356">CE31-CE36</f>
        <v>0</v>
      </c>
      <c r="CF46" s="261"/>
      <c r="CG46" s="260">
        <f t="shared" ref="CG46:CG47" si="357">CG31-CG36</f>
        <v>0</v>
      </c>
      <c r="CH46" s="261"/>
      <c r="CI46" s="260">
        <f t="shared" ref="CI46:CI47" si="358">CI31-CI36</f>
        <v>0</v>
      </c>
      <c r="CJ46" s="261"/>
      <c r="CK46" s="260">
        <f t="shared" ref="CK46:CK47" si="359">CK31-CK36</f>
        <v>0</v>
      </c>
      <c r="CL46" s="261"/>
      <c r="CM46" s="260">
        <f t="shared" ref="CM46:CM47" si="360">CM31-CM36</f>
        <v>0</v>
      </c>
      <c r="CN46" s="261"/>
      <c r="CO46" s="260">
        <f t="shared" ref="CO46:CO47" si="361">CO31-CO36</f>
        <v>0</v>
      </c>
      <c r="CP46" s="261"/>
      <c r="CQ46" s="260">
        <f t="shared" ref="CQ46:CQ47" si="362">CQ31-CQ36</f>
        <v>0</v>
      </c>
      <c r="CR46" s="261"/>
      <c r="CS46" s="260">
        <f t="shared" ref="CS46:CS47" si="363">CS31-CS36</f>
        <v>0</v>
      </c>
      <c r="CT46" s="261"/>
      <c r="CU46" s="260">
        <f t="shared" ref="CU46:CU47" si="364">CU31-CU36</f>
        <v>0</v>
      </c>
      <c r="CV46" s="261"/>
      <c r="CW46" s="260">
        <f t="shared" ref="CW46:CW47" si="365">CW31-CW36</f>
        <v>0</v>
      </c>
      <c r="CX46" s="261"/>
      <c r="CY46" s="260">
        <f t="shared" ref="CY46:CY47" si="366">CY31-CY36</f>
        <v>0</v>
      </c>
      <c r="CZ46" s="261"/>
      <c r="DA46" s="260">
        <f t="shared" ref="DA46:DA47" si="367">DA31-DA36</f>
        <v>0</v>
      </c>
      <c r="DB46" s="261"/>
      <c r="DC46" s="260">
        <f t="shared" ref="DC46:DC47" si="368">DC31-DC36</f>
        <v>0</v>
      </c>
      <c r="DD46" s="261"/>
      <c r="DE46" s="260">
        <f t="shared" ref="DE46:DE47" si="369">DE31-DE36</f>
        <v>0</v>
      </c>
      <c r="DF46" s="261"/>
      <c r="DG46" s="260">
        <f t="shared" ref="DG46:DG47" si="370">DG31-DG36</f>
        <v>0</v>
      </c>
      <c r="DH46" s="261"/>
      <c r="DI46" s="260">
        <f t="shared" ref="DI46:DI47" si="371">DI31-DI36</f>
        <v>0</v>
      </c>
      <c r="DJ46" s="261"/>
      <c r="DK46" s="260">
        <f t="shared" ref="DK46:DK47" si="372">DK31-DK36</f>
        <v>0</v>
      </c>
      <c r="DL46" s="261"/>
      <c r="DM46" s="260">
        <f t="shared" ref="DM46:DM47" si="373">DM31-DM36</f>
        <v>0</v>
      </c>
      <c r="DN46" s="261"/>
      <c r="DO46" s="260">
        <f t="shared" ref="DO46:DO47" si="374">DO31-DO36</f>
        <v>0</v>
      </c>
      <c r="DP46" s="261"/>
      <c r="DQ46" s="260">
        <f t="shared" ref="DQ46:DQ47" si="375">DQ31-DQ36</f>
        <v>0</v>
      </c>
      <c r="DR46" s="261"/>
      <c r="DS46" s="260">
        <f t="shared" ref="DS46:DS47" si="376">DS31-DS36</f>
        <v>0</v>
      </c>
      <c r="DT46" s="261"/>
      <c r="DU46" s="260">
        <f t="shared" ref="DU46:DU47" si="377">DU31-DU36</f>
        <v>0</v>
      </c>
      <c r="DV46" s="261"/>
      <c r="DW46" s="256" t="s">
        <v>223</v>
      </c>
      <c r="DX46" s="256">
        <f>COUNTIF(E46:DU46,"&gt;0")</f>
        <v>0</v>
      </c>
      <c r="DY46" s="39" t="s">
        <v>226</v>
      </c>
    </row>
    <row r="47" spans="2:129" ht="13.5" customHeight="1" x14ac:dyDescent="0.15">
      <c r="B47" s="260" t="s">
        <v>10</v>
      </c>
      <c r="C47" s="303" t="s">
        <v>107</v>
      </c>
      <c r="D47" s="261"/>
      <c r="E47" s="260">
        <f>E32-E37</f>
        <v>0</v>
      </c>
      <c r="F47" s="261"/>
      <c r="G47" s="260">
        <f>G32-G37</f>
        <v>0</v>
      </c>
      <c r="H47" s="261"/>
      <c r="I47" s="260">
        <f t="shared" si="320"/>
        <v>0</v>
      </c>
      <c r="J47" s="261"/>
      <c r="K47" s="260">
        <f t="shared" si="321"/>
        <v>0</v>
      </c>
      <c r="L47" s="261"/>
      <c r="M47" s="260">
        <f t="shared" si="322"/>
        <v>0</v>
      </c>
      <c r="N47" s="261"/>
      <c r="O47" s="260">
        <f t="shared" si="323"/>
        <v>0</v>
      </c>
      <c r="P47" s="261"/>
      <c r="Q47" s="260">
        <f t="shared" si="324"/>
        <v>0</v>
      </c>
      <c r="R47" s="261"/>
      <c r="S47" s="260">
        <f t="shared" ref="S47" si="378">S32-S37</f>
        <v>0</v>
      </c>
      <c r="T47" s="261"/>
      <c r="U47" s="260">
        <f t="shared" si="325"/>
        <v>0</v>
      </c>
      <c r="V47" s="261"/>
      <c r="W47" s="260">
        <f t="shared" si="326"/>
        <v>0</v>
      </c>
      <c r="X47" s="261"/>
      <c r="Y47" s="260">
        <f t="shared" si="327"/>
        <v>0</v>
      </c>
      <c r="Z47" s="261"/>
      <c r="AA47" s="260">
        <f t="shared" si="328"/>
        <v>0</v>
      </c>
      <c r="AB47" s="261"/>
      <c r="AC47" s="260">
        <f t="shared" si="329"/>
        <v>0</v>
      </c>
      <c r="AD47" s="261"/>
      <c r="AE47" s="260">
        <f t="shared" si="330"/>
        <v>0</v>
      </c>
      <c r="AF47" s="261"/>
      <c r="AG47" s="260">
        <f t="shared" si="331"/>
        <v>0</v>
      </c>
      <c r="AH47" s="261"/>
      <c r="AI47" s="260">
        <f t="shared" si="332"/>
        <v>0</v>
      </c>
      <c r="AJ47" s="261"/>
      <c r="AK47" s="260">
        <f t="shared" si="333"/>
        <v>0</v>
      </c>
      <c r="AL47" s="261"/>
      <c r="AM47" s="260">
        <f t="shared" si="334"/>
        <v>0</v>
      </c>
      <c r="AN47" s="261"/>
      <c r="AO47" s="260">
        <f t="shared" si="335"/>
        <v>0</v>
      </c>
      <c r="AP47" s="261"/>
      <c r="AQ47" s="260">
        <f t="shared" si="336"/>
        <v>0</v>
      </c>
      <c r="AR47" s="261"/>
      <c r="AS47" s="260">
        <f t="shared" si="337"/>
        <v>0</v>
      </c>
      <c r="AT47" s="261"/>
      <c r="AU47" s="260">
        <f t="shared" si="338"/>
        <v>0</v>
      </c>
      <c r="AV47" s="261"/>
      <c r="AW47" s="260">
        <f t="shared" si="339"/>
        <v>0</v>
      </c>
      <c r="AX47" s="261"/>
      <c r="AY47" s="260">
        <f t="shared" si="340"/>
        <v>0</v>
      </c>
      <c r="AZ47" s="261"/>
      <c r="BA47" s="260">
        <f t="shared" si="341"/>
        <v>0</v>
      </c>
      <c r="BB47" s="261"/>
      <c r="BC47" s="260">
        <f t="shared" si="342"/>
        <v>0</v>
      </c>
      <c r="BD47" s="261"/>
      <c r="BE47" s="260">
        <f t="shared" si="343"/>
        <v>0</v>
      </c>
      <c r="BF47" s="261"/>
      <c r="BG47" s="260">
        <f t="shared" si="344"/>
        <v>0</v>
      </c>
      <c r="BH47" s="261"/>
      <c r="BI47" s="260">
        <f t="shared" si="345"/>
        <v>0</v>
      </c>
      <c r="BJ47" s="261"/>
      <c r="BK47" s="260">
        <f t="shared" si="346"/>
        <v>0</v>
      </c>
      <c r="BL47" s="261"/>
      <c r="BM47" s="260">
        <f t="shared" si="347"/>
        <v>0</v>
      </c>
      <c r="BN47" s="261"/>
      <c r="BO47" s="260">
        <f t="shared" si="348"/>
        <v>0</v>
      </c>
      <c r="BP47" s="261"/>
      <c r="BQ47" s="260">
        <f t="shared" si="349"/>
        <v>0</v>
      </c>
      <c r="BR47" s="261"/>
      <c r="BS47" s="260">
        <f t="shared" si="350"/>
        <v>0</v>
      </c>
      <c r="BT47" s="261"/>
      <c r="BU47" s="260">
        <f t="shared" si="351"/>
        <v>0</v>
      </c>
      <c r="BV47" s="261"/>
      <c r="BW47" s="260">
        <f t="shared" si="352"/>
        <v>0</v>
      </c>
      <c r="BX47" s="261"/>
      <c r="BY47" s="260">
        <f t="shared" si="353"/>
        <v>0</v>
      </c>
      <c r="BZ47" s="261"/>
      <c r="CA47" s="260">
        <f t="shared" si="354"/>
        <v>0</v>
      </c>
      <c r="CB47" s="261"/>
      <c r="CC47" s="260">
        <f t="shared" si="355"/>
        <v>0</v>
      </c>
      <c r="CD47" s="261"/>
      <c r="CE47" s="260">
        <f t="shared" si="356"/>
        <v>0</v>
      </c>
      <c r="CF47" s="261"/>
      <c r="CG47" s="260">
        <f t="shared" si="357"/>
        <v>0</v>
      </c>
      <c r="CH47" s="261"/>
      <c r="CI47" s="260">
        <f t="shared" si="358"/>
        <v>0</v>
      </c>
      <c r="CJ47" s="261"/>
      <c r="CK47" s="260">
        <f t="shared" si="359"/>
        <v>0</v>
      </c>
      <c r="CL47" s="261"/>
      <c r="CM47" s="260">
        <f t="shared" si="360"/>
        <v>0</v>
      </c>
      <c r="CN47" s="261"/>
      <c r="CO47" s="260">
        <f t="shared" si="361"/>
        <v>0</v>
      </c>
      <c r="CP47" s="261"/>
      <c r="CQ47" s="260">
        <f t="shared" si="362"/>
        <v>0</v>
      </c>
      <c r="CR47" s="261"/>
      <c r="CS47" s="260">
        <f t="shared" si="363"/>
        <v>0</v>
      </c>
      <c r="CT47" s="261"/>
      <c r="CU47" s="260">
        <f t="shared" si="364"/>
        <v>0</v>
      </c>
      <c r="CV47" s="261"/>
      <c r="CW47" s="260">
        <f t="shared" si="365"/>
        <v>0</v>
      </c>
      <c r="CX47" s="261"/>
      <c r="CY47" s="260">
        <f t="shared" si="366"/>
        <v>0</v>
      </c>
      <c r="CZ47" s="261"/>
      <c r="DA47" s="260">
        <f t="shared" si="367"/>
        <v>0</v>
      </c>
      <c r="DB47" s="261"/>
      <c r="DC47" s="260">
        <f t="shared" si="368"/>
        <v>0</v>
      </c>
      <c r="DD47" s="261"/>
      <c r="DE47" s="260">
        <f t="shared" si="369"/>
        <v>0</v>
      </c>
      <c r="DF47" s="261"/>
      <c r="DG47" s="260">
        <f t="shared" si="370"/>
        <v>0</v>
      </c>
      <c r="DH47" s="261"/>
      <c r="DI47" s="260">
        <f t="shared" si="371"/>
        <v>0</v>
      </c>
      <c r="DJ47" s="261"/>
      <c r="DK47" s="260">
        <f t="shared" si="372"/>
        <v>0</v>
      </c>
      <c r="DL47" s="261"/>
      <c r="DM47" s="260">
        <f t="shared" si="373"/>
        <v>0</v>
      </c>
      <c r="DN47" s="261"/>
      <c r="DO47" s="260">
        <f t="shared" si="374"/>
        <v>0</v>
      </c>
      <c r="DP47" s="261"/>
      <c r="DQ47" s="260">
        <f t="shared" si="375"/>
        <v>0</v>
      </c>
      <c r="DR47" s="261"/>
      <c r="DS47" s="260">
        <f t="shared" si="376"/>
        <v>0</v>
      </c>
      <c r="DT47" s="261"/>
      <c r="DU47" s="260">
        <f t="shared" si="377"/>
        <v>0</v>
      </c>
      <c r="DV47" s="261"/>
      <c r="DW47" s="256" t="s">
        <v>223</v>
      </c>
      <c r="DX47" s="256">
        <f>COUNTIF(E47:DU47,"&gt;0")</f>
        <v>0</v>
      </c>
      <c r="DY47" s="39" t="s">
        <v>226</v>
      </c>
    </row>
    <row r="48" spans="2:129" ht="13.5" customHeight="1" thickBot="1" x14ac:dyDescent="0.2">
      <c r="B48" s="283" t="s">
        <v>222</v>
      </c>
      <c r="C48" s="284"/>
      <c r="D48" s="285"/>
      <c r="E48" s="265"/>
      <c r="F48" s="266"/>
      <c r="G48" s="265"/>
      <c r="H48" s="266"/>
      <c r="I48" s="265"/>
      <c r="J48" s="266"/>
      <c r="K48" s="265"/>
      <c r="L48" s="266"/>
      <c r="M48" s="265"/>
      <c r="N48" s="266"/>
      <c r="O48" s="265"/>
      <c r="P48" s="266"/>
      <c r="Q48" s="265"/>
      <c r="R48" s="266"/>
      <c r="S48" s="265"/>
      <c r="T48" s="266"/>
      <c r="U48" s="265"/>
      <c r="V48" s="266"/>
      <c r="W48" s="265"/>
      <c r="X48" s="266"/>
      <c r="Y48" s="265"/>
      <c r="Z48" s="266"/>
      <c r="AA48" s="265"/>
      <c r="AB48" s="266"/>
      <c r="AC48" s="265"/>
      <c r="AD48" s="266"/>
      <c r="AE48" s="265"/>
      <c r="AF48" s="266"/>
      <c r="AG48" s="265"/>
      <c r="AH48" s="266"/>
      <c r="AI48" s="265"/>
      <c r="AJ48" s="266"/>
      <c r="AK48" s="265"/>
      <c r="AL48" s="266"/>
      <c r="AM48" s="265"/>
      <c r="AN48" s="266"/>
      <c r="AO48" s="265"/>
      <c r="AP48" s="266"/>
      <c r="AQ48" s="265"/>
      <c r="AR48" s="266"/>
      <c r="AS48" s="265"/>
      <c r="AT48" s="266"/>
      <c r="AU48" s="265"/>
      <c r="AV48" s="266"/>
      <c r="AW48" s="265"/>
      <c r="AX48" s="266"/>
      <c r="AY48" s="265"/>
      <c r="AZ48" s="266"/>
      <c r="BA48" s="265"/>
      <c r="BB48" s="266"/>
      <c r="BC48" s="265"/>
      <c r="BD48" s="266"/>
      <c r="BE48" s="265"/>
      <c r="BF48" s="266"/>
      <c r="BG48" s="265"/>
      <c r="BH48" s="266"/>
      <c r="BI48" s="265"/>
      <c r="BJ48" s="266"/>
      <c r="BK48" s="265"/>
      <c r="BL48" s="266"/>
      <c r="BM48" s="265"/>
      <c r="BN48" s="266"/>
      <c r="BO48" s="265"/>
      <c r="BP48" s="266"/>
      <c r="BQ48" s="265"/>
      <c r="BR48" s="266"/>
      <c r="BS48" s="265"/>
      <c r="BT48" s="266"/>
      <c r="BU48" s="265"/>
      <c r="BV48" s="266"/>
      <c r="BW48" s="265"/>
      <c r="BX48" s="266"/>
      <c r="BY48" s="265"/>
      <c r="BZ48" s="266"/>
      <c r="CA48" s="265"/>
      <c r="CB48" s="266"/>
      <c r="CC48" s="265"/>
      <c r="CD48" s="266"/>
      <c r="CE48" s="265"/>
      <c r="CF48" s="266"/>
      <c r="CG48" s="265"/>
      <c r="CH48" s="266"/>
      <c r="CI48" s="265"/>
      <c r="CJ48" s="266"/>
      <c r="CK48" s="265"/>
      <c r="CL48" s="266"/>
      <c r="CM48" s="265"/>
      <c r="CN48" s="266"/>
      <c r="CO48" s="265"/>
      <c r="CP48" s="266"/>
      <c r="CQ48" s="265"/>
      <c r="CR48" s="266"/>
      <c r="CS48" s="265"/>
      <c r="CT48" s="266"/>
      <c r="CU48" s="265"/>
      <c r="CV48" s="266"/>
      <c r="CW48" s="265"/>
      <c r="CX48" s="266"/>
      <c r="CY48" s="265"/>
      <c r="CZ48" s="266"/>
      <c r="DA48" s="265"/>
      <c r="DB48" s="266"/>
      <c r="DC48" s="265"/>
      <c r="DD48" s="266"/>
      <c r="DE48" s="265"/>
      <c r="DF48" s="266"/>
      <c r="DG48" s="265"/>
      <c r="DH48" s="266"/>
      <c r="DI48" s="265"/>
      <c r="DJ48" s="266"/>
      <c r="DK48" s="265"/>
      <c r="DL48" s="266"/>
      <c r="DM48" s="265"/>
      <c r="DN48" s="266"/>
      <c r="DO48" s="265"/>
      <c r="DP48" s="266"/>
      <c r="DQ48" s="265"/>
      <c r="DR48" s="266"/>
      <c r="DS48" s="265"/>
      <c r="DT48" s="266"/>
      <c r="DU48" s="265"/>
      <c r="DV48" s="266"/>
      <c r="DW48" s="256"/>
      <c r="DX48" s="256"/>
    </row>
    <row r="49" spans="2:129" ht="13.5" customHeight="1" x14ac:dyDescent="0.15">
      <c r="B49" s="287" t="s">
        <v>9</v>
      </c>
      <c r="C49" s="304" t="s">
        <v>228</v>
      </c>
      <c r="D49" s="286"/>
      <c r="E49" s="287">
        <f>E29-E39</f>
        <v>0</v>
      </c>
      <c r="F49" s="286"/>
      <c r="G49" s="287">
        <f t="shared" ref="G49" si="379">G29-G39</f>
        <v>0</v>
      </c>
      <c r="H49" s="286"/>
      <c r="I49" s="287">
        <f t="shared" ref="I49" si="380">I29-I39</f>
        <v>0</v>
      </c>
      <c r="J49" s="286"/>
      <c r="K49" s="287">
        <f t="shared" ref="K49" si="381">K29-K39</f>
        <v>0</v>
      </c>
      <c r="L49" s="286"/>
      <c r="M49" s="287">
        <f t="shared" ref="M49" si="382">M29-M39</f>
        <v>0</v>
      </c>
      <c r="N49" s="286"/>
      <c r="O49" s="287">
        <f t="shared" ref="O49" si="383">O29-O39</f>
        <v>0</v>
      </c>
      <c r="P49" s="286"/>
      <c r="Q49" s="287">
        <f t="shared" ref="Q49" si="384">Q29-Q39</f>
        <v>0</v>
      </c>
      <c r="R49" s="286"/>
      <c r="S49" s="287">
        <f t="shared" ref="S49" si="385">S29-S39</f>
        <v>0</v>
      </c>
      <c r="T49" s="286"/>
      <c r="U49" s="287">
        <f t="shared" ref="U49" si="386">U29-U39</f>
        <v>0</v>
      </c>
      <c r="V49" s="286"/>
      <c r="W49" s="287">
        <f t="shared" ref="W49" si="387">W29-W39</f>
        <v>0</v>
      </c>
      <c r="X49" s="286"/>
      <c r="Y49" s="287">
        <f t="shared" ref="Y49" si="388">Y29-Y39</f>
        <v>0</v>
      </c>
      <c r="Z49" s="286"/>
      <c r="AA49" s="287">
        <f t="shared" ref="AA49" si="389">AA29-AA39</f>
        <v>0</v>
      </c>
      <c r="AB49" s="286"/>
      <c r="AC49" s="287">
        <f t="shared" ref="AC49" si="390">AC29-AC39</f>
        <v>0</v>
      </c>
      <c r="AD49" s="286"/>
      <c r="AE49" s="287">
        <f t="shared" ref="AE49" si="391">AE29-AE39</f>
        <v>0</v>
      </c>
      <c r="AF49" s="286"/>
      <c r="AG49" s="287">
        <f t="shared" ref="AG49" si="392">AG29-AG39</f>
        <v>0</v>
      </c>
      <c r="AH49" s="286"/>
      <c r="AI49" s="287">
        <f t="shared" ref="AI49" si="393">AI29-AI39</f>
        <v>0</v>
      </c>
      <c r="AJ49" s="286"/>
      <c r="AK49" s="287">
        <f t="shared" ref="AK49" si="394">AK29-AK39</f>
        <v>0</v>
      </c>
      <c r="AL49" s="286"/>
      <c r="AM49" s="287">
        <f t="shared" ref="AM49" si="395">AM29-AM39</f>
        <v>0</v>
      </c>
      <c r="AN49" s="286"/>
      <c r="AO49" s="287">
        <f t="shared" ref="AO49" si="396">AO29-AO39</f>
        <v>0</v>
      </c>
      <c r="AP49" s="286"/>
      <c r="AQ49" s="287">
        <f t="shared" ref="AQ49" si="397">AQ29-AQ39</f>
        <v>0</v>
      </c>
      <c r="AR49" s="286"/>
      <c r="AS49" s="287">
        <f t="shared" ref="AS49" si="398">AS29-AS39</f>
        <v>0</v>
      </c>
      <c r="AT49" s="286"/>
      <c r="AU49" s="287">
        <f t="shared" ref="AU49" si="399">AU29-AU39</f>
        <v>0</v>
      </c>
      <c r="AV49" s="286"/>
      <c r="AW49" s="287">
        <f t="shared" ref="AW49" si="400">AW29-AW39</f>
        <v>0</v>
      </c>
      <c r="AX49" s="286"/>
      <c r="AY49" s="287">
        <f t="shared" ref="AY49" si="401">AY29-AY39</f>
        <v>0</v>
      </c>
      <c r="AZ49" s="286"/>
      <c r="BA49" s="287">
        <f t="shared" ref="BA49" si="402">BA29-BA39</f>
        <v>0</v>
      </c>
      <c r="BB49" s="286"/>
      <c r="BC49" s="287">
        <f t="shared" ref="BC49" si="403">BC29-BC39</f>
        <v>0</v>
      </c>
      <c r="BD49" s="286"/>
      <c r="BE49" s="287">
        <f t="shared" ref="BE49" si="404">BE29-BE39</f>
        <v>0</v>
      </c>
      <c r="BF49" s="286"/>
      <c r="BG49" s="287">
        <f t="shared" ref="BG49" si="405">BG29-BG39</f>
        <v>0</v>
      </c>
      <c r="BH49" s="286"/>
      <c r="BI49" s="287">
        <f t="shared" ref="BI49" si="406">BI29-BI39</f>
        <v>0</v>
      </c>
      <c r="BJ49" s="286"/>
      <c r="BK49" s="287">
        <f t="shared" ref="BK49" si="407">BK29-BK39</f>
        <v>0</v>
      </c>
      <c r="BL49" s="286"/>
      <c r="BM49" s="287">
        <f t="shared" ref="BM49" si="408">BM29-BM39</f>
        <v>0</v>
      </c>
      <c r="BN49" s="286"/>
      <c r="BO49" s="287">
        <f t="shared" ref="BO49" si="409">BO29-BO39</f>
        <v>0</v>
      </c>
      <c r="BP49" s="286"/>
      <c r="BQ49" s="287">
        <f t="shared" ref="BQ49" si="410">BQ29-BQ39</f>
        <v>0</v>
      </c>
      <c r="BR49" s="286"/>
      <c r="BS49" s="287">
        <f t="shared" ref="BS49" si="411">BS29-BS39</f>
        <v>0</v>
      </c>
      <c r="BT49" s="286"/>
      <c r="BU49" s="287">
        <f t="shared" ref="BU49" si="412">BU29-BU39</f>
        <v>0</v>
      </c>
      <c r="BV49" s="286"/>
      <c r="BW49" s="287">
        <f t="shared" ref="BW49" si="413">BW29-BW39</f>
        <v>0</v>
      </c>
      <c r="BX49" s="286"/>
      <c r="BY49" s="287">
        <f t="shared" ref="BY49" si="414">BY29-BY39</f>
        <v>0</v>
      </c>
      <c r="BZ49" s="286"/>
      <c r="CA49" s="287">
        <f t="shared" ref="CA49" si="415">CA29-CA39</f>
        <v>0</v>
      </c>
      <c r="CB49" s="286"/>
      <c r="CC49" s="287">
        <f t="shared" ref="CC49" si="416">CC29-CC39</f>
        <v>0</v>
      </c>
      <c r="CD49" s="286"/>
      <c r="CE49" s="287">
        <f t="shared" ref="CE49" si="417">CE29-CE39</f>
        <v>0</v>
      </c>
      <c r="CF49" s="286"/>
      <c r="CG49" s="287">
        <f t="shared" ref="CG49" si="418">CG29-CG39</f>
        <v>0</v>
      </c>
      <c r="CH49" s="286"/>
      <c r="CI49" s="287">
        <f t="shared" ref="CI49" si="419">CI29-CI39</f>
        <v>0</v>
      </c>
      <c r="CJ49" s="286"/>
      <c r="CK49" s="287">
        <f t="shared" ref="CK49" si="420">CK29-CK39</f>
        <v>0</v>
      </c>
      <c r="CL49" s="286"/>
      <c r="CM49" s="287">
        <f t="shared" ref="CM49" si="421">CM29-CM39</f>
        <v>0</v>
      </c>
      <c r="CN49" s="286"/>
      <c r="CO49" s="287">
        <f t="shared" ref="CO49" si="422">CO29-CO39</f>
        <v>0</v>
      </c>
      <c r="CP49" s="286"/>
      <c r="CQ49" s="287">
        <f t="shared" ref="CQ49" si="423">CQ29-CQ39</f>
        <v>0</v>
      </c>
      <c r="CR49" s="286"/>
      <c r="CS49" s="287">
        <f t="shared" ref="CS49" si="424">CS29-CS39</f>
        <v>0</v>
      </c>
      <c r="CT49" s="286"/>
      <c r="CU49" s="287">
        <f t="shared" ref="CU49" si="425">CU29-CU39</f>
        <v>0</v>
      </c>
      <c r="CV49" s="286"/>
      <c r="CW49" s="287">
        <f t="shared" ref="CW49" si="426">CW29-CW39</f>
        <v>0</v>
      </c>
      <c r="CX49" s="286"/>
      <c r="CY49" s="287">
        <f t="shared" ref="CY49" si="427">CY29-CY39</f>
        <v>0</v>
      </c>
      <c r="CZ49" s="286"/>
      <c r="DA49" s="287">
        <f t="shared" ref="DA49" si="428">DA29-DA39</f>
        <v>0</v>
      </c>
      <c r="DB49" s="286"/>
      <c r="DC49" s="287">
        <f t="shared" ref="DC49" si="429">DC29-DC39</f>
        <v>0</v>
      </c>
      <c r="DD49" s="286"/>
      <c r="DE49" s="287">
        <f t="shared" ref="DE49" si="430">DE29-DE39</f>
        <v>0</v>
      </c>
      <c r="DF49" s="286"/>
      <c r="DG49" s="287">
        <f t="shared" ref="DG49" si="431">DG29-DG39</f>
        <v>0</v>
      </c>
      <c r="DH49" s="286"/>
      <c r="DI49" s="287">
        <f t="shared" ref="DI49" si="432">DI29-DI39</f>
        <v>0</v>
      </c>
      <c r="DJ49" s="286"/>
      <c r="DK49" s="287">
        <f t="shared" ref="DK49" si="433">DK29-DK39</f>
        <v>0</v>
      </c>
      <c r="DL49" s="286"/>
      <c r="DM49" s="287">
        <f t="shared" ref="DM49" si="434">DM29-DM39</f>
        <v>0</v>
      </c>
      <c r="DN49" s="286"/>
      <c r="DO49" s="287">
        <f t="shared" ref="DO49" si="435">DO29-DO39</f>
        <v>0</v>
      </c>
      <c r="DP49" s="286"/>
      <c r="DQ49" s="287">
        <f t="shared" ref="DQ49" si="436">DQ29-DQ39</f>
        <v>0</v>
      </c>
      <c r="DR49" s="286"/>
      <c r="DS49" s="287">
        <f t="shared" ref="DS49" si="437">DS29-DS39</f>
        <v>0</v>
      </c>
      <c r="DT49" s="286"/>
      <c r="DU49" s="287">
        <f t="shared" ref="DU49" si="438">DU29-DU39</f>
        <v>0</v>
      </c>
      <c r="DV49" s="286"/>
      <c r="DW49" s="187" t="s">
        <v>223</v>
      </c>
      <c r="DX49" s="187">
        <f>COUNTIF(E49:DU49,"&gt;0")</f>
        <v>0</v>
      </c>
      <c r="DY49" s="39" t="s">
        <v>227</v>
      </c>
    </row>
    <row r="50" spans="2:129" ht="13.5" customHeight="1" x14ac:dyDescent="0.15">
      <c r="B50" s="270" t="s">
        <v>9</v>
      </c>
      <c r="C50" s="305" t="s">
        <v>107</v>
      </c>
      <c r="D50" s="271"/>
      <c r="E50" s="270">
        <f>E30-E40</f>
        <v>0</v>
      </c>
      <c r="F50" s="271"/>
      <c r="G50" s="270">
        <f t="shared" ref="G50" si="439">G30-G40</f>
        <v>0</v>
      </c>
      <c r="H50" s="271"/>
      <c r="I50" s="270">
        <f t="shared" ref="I50" si="440">I30-I40</f>
        <v>0</v>
      </c>
      <c r="J50" s="271"/>
      <c r="K50" s="270">
        <f t="shared" ref="K50" si="441">K30-K40</f>
        <v>0</v>
      </c>
      <c r="L50" s="271"/>
      <c r="M50" s="270">
        <f t="shared" ref="M50" si="442">M30-M40</f>
        <v>0</v>
      </c>
      <c r="N50" s="271"/>
      <c r="O50" s="270">
        <f t="shared" ref="O50" si="443">O30-O40</f>
        <v>0</v>
      </c>
      <c r="P50" s="271"/>
      <c r="Q50" s="270">
        <f t="shared" ref="Q50" si="444">Q30-Q40</f>
        <v>0</v>
      </c>
      <c r="R50" s="271"/>
      <c r="S50" s="270">
        <f t="shared" ref="S50" si="445">S30-S40</f>
        <v>0</v>
      </c>
      <c r="T50" s="271"/>
      <c r="U50" s="270">
        <f t="shared" ref="U50" si="446">U30-U40</f>
        <v>0</v>
      </c>
      <c r="V50" s="271"/>
      <c r="W50" s="270">
        <f t="shared" ref="W50" si="447">W30-W40</f>
        <v>0</v>
      </c>
      <c r="X50" s="271"/>
      <c r="Y50" s="270">
        <f t="shared" ref="Y50" si="448">Y30-Y40</f>
        <v>0</v>
      </c>
      <c r="Z50" s="271"/>
      <c r="AA50" s="270">
        <f t="shared" ref="AA50" si="449">AA30-AA40</f>
        <v>0</v>
      </c>
      <c r="AB50" s="271"/>
      <c r="AC50" s="270">
        <f t="shared" ref="AC50" si="450">AC30-AC40</f>
        <v>0</v>
      </c>
      <c r="AD50" s="271"/>
      <c r="AE50" s="270">
        <f t="shared" ref="AE50" si="451">AE30-AE40</f>
        <v>0</v>
      </c>
      <c r="AF50" s="271"/>
      <c r="AG50" s="270">
        <f t="shared" ref="AG50" si="452">AG30-AG40</f>
        <v>0</v>
      </c>
      <c r="AH50" s="271"/>
      <c r="AI50" s="270">
        <f t="shared" ref="AI50" si="453">AI30-AI40</f>
        <v>0</v>
      </c>
      <c r="AJ50" s="271"/>
      <c r="AK50" s="270">
        <f t="shared" ref="AK50" si="454">AK30-AK40</f>
        <v>0</v>
      </c>
      <c r="AL50" s="271"/>
      <c r="AM50" s="270">
        <f t="shared" ref="AM50" si="455">AM30-AM40</f>
        <v>0</v>
      </c>
      <c r="AN50" s="271"/>
      <c r="AO50" s="270">
        <f t="shared" ref="AO50" si="456">AO30-AO40</f>
        <v>0</v>
      </c>
      <c r="AP50" s="271"/>
      <c r="AQ50" s="270">
        <f t="shared" ref="AQ50" si="457">AQ30-AQ40</f>
        <v>0</v>
      </c>
      <c r="AR50" s="271"/>
      <c r="AS50" s="270">
        <f t="shared" ref="AS50" si="458">AS30-AS40</f>
        <v>0</v>
      </c>
      <c r="AT50" s="271"/>
      <c r="AU50" s="270">
        <f t="shared" ref="AU50" si="459">AU30-AU40</f>
        <v>0</v>
      </c>
      <c r="AV50" s="271"/>
      <c r="AW50" s="270">
        <f t="shared" ref="AW50" si="460">AW30-AW40</f>
        <v>0</v>
      </c>
      <c r="AX50" s="271"/>
      <c r="AY50" s="270">
        <f t="shared" ref="AY50" si="461">AY30-AY40</f>
        <v>0</v>
      </c>
      <c r="AZ50" s="271"/>
      <c r="BA50" s="270">
        <f t="shared" ref="BA50" si="462">BA30-BA40</f>
        <v>0</v>
      </c>
      <c r="BB50" s="271"/>
      <c r="BC50" s="270">
        <f t="shared" ref="BC50" si="463">BC30-BC40</f>
        <v>0</v>
      </c>
      <c r="BD50" s="271"/>
      <c r="BE50" s="270">
        <f t="shared" ref="BE50" si="464">BE30-BE40</f>
        <v>0</v>
      </c>
      <c r="BF50" s="271"/>
      <c r="BG50" s="270">
        <f t="shared" ref="BG50" si="465">BG30-BG40</f>
        <v>0</v>
      </c>
      <c r="BH50" s="271"/>
      <c r="BI50" s="270">
        <f t="shared" ref="BI50" si="466">BI30-BI40</f>
        <v>0</v>
      </c>
      <c r="BJ50" s="271"/>
      <c r="BK50" s="270">
        <f t="shared" ref="BK50" si="467">BK30-BK40</f>
        <v>0</v>
      </c>
      <c r="BL50" s="271"/>
      <c r="BM50" s="270">
        <f t="shared" ref="BM50" si="468">BM30-BM40</f>
        <v>0</v>
      </c>
      <c r="BN50" s="271"/>
      <c r="BO50" s="270">
        <f t="shared" ref="BO50" si="469">BO30-BO40</f>
        <v>0</v>
      </c>
      <c r="BP50" s="271"/>
      <c r="BQ50" s="270">
        <f t="shared" ref="BQ50" si="470">BQ30-BQ40</f>
        <v>0</v>
      </c>
      <c r="BR50" s="271"/>
      <c r="BS50" s="270">
        <f t="shared" ref="BS50" si="471">BS30-BS40</f>
        <v>0</v>
      </c>
      <c r="BT50" s="271"/>
      <c r="BU50" s="270">
        <f t="shared" ref="BU50" si="472">BU30-BU40</f>
        <v>0</v>
      </c>
      <c r="BV50" s="271"/>
      <c r="BW50" s="270">
        <f t="shared" ref="BW50" si="473">BW30-BW40</f>
        <v>0</v>
      </c>
      <c r="BX50" s="271"/>
      <c r="BY50" s="270">
        <f t="shared" ref="BY50" si="474">BY30-BY40</f>
        <v>0</v>
      </c>
      <c r="BZ50" s="271"/>
      <c r="CA50" s="270">
        <f t="shared" ref="CA50" si="475">CA30-CA40</f>
        <v>0</v>
      </c>
      <c r="CB50" s="271"/>
      <c r="CC50" s="270">
        <f t="shared" ref="CC50" si="476">CC30-CC40</f>
        <v>0</v>
      </c>
      <c r="CD50" s="271"/>
      <c r="CE50" s="270">
        <f t="shared" ref="CE50" si="477">CE30-CE40</f>
        <v>0</v>
      </c>
      <c r="CF50" s="271"/>
      <c r="CG50" s="270">
        <f t="shared" ref="CG50" si="478">CG30-CG40</f>
        <v>0</v>
      </c>
      <c r="CH50" s="271"/>
      <c r="CI50" s="270">
        <f t="shared" ref="CI50" si="479">CI30-CI40</f>
        <v>0</v>
      </c>
      <c r="CJ50" s="271"/>
      <c r="CK50" s="270">
        <f t="shared" ref="CK50" si="480">CK30-CK40</f>
        <v>0</v>
      </c>
      <c r="CL50" s="271"/>
      <c r="CM50" s="270">
        <f t="shared" ref="CM50" si="481">CM30-CM40</f>
        <v>0</v>
      </c>
      <c r="CN50" s="271"/>
      <c r="CO50" s="270">
        <f t="shared" ref="CO50" si="482">CO30-CO40</f>
        <v>0</v>
      </c>
      <c r="CP50" s="271"/>
      <c r="CQ50" s="270">
        <f t="shared" ref="CQ50" si="483">CQ30-CQ40</f>
        <v>0</v>
      </c>
      <c r="CR50" s="271"/>
      <c r="CS50" s="270">
        <f t="shared" ref="CS50" si="484">CS30-CS40</f>
        <v>0</v>
      </c>
      <c r="CT50" s="271"/>
      <c r="CU50" s="270">
        <f t="shared" ref="CU50" si="485">CU30-CU40</f>
        <v>0</v>
      </c>
      <c r="CV50" s="271"/>
      <c r="CW50" s="270">
        <f t="shared" ref="CW50" si="486">CW30-CW40</f>
        <v>0</v>
      </c>
      <c r="CX50" s="271"/>
      <c r="CY50" s="270">
        <f t="shared" ref="CY50" si="487">CY30-CY40</f>
        <v>0</v>
      </c>
      <c r="CZ50" s="271"/>
      <c r="DA50" s="270">
        <f t="shared" ref="DA50" si="488">DA30-DA40</f>
        <v>0</v>
      </c>
      <c r="DB50" s="271"/>
      <c r="DC50" s="270">
        <f t="shared" ref="DC50" si="489">DC30-DC40</f>
        <v>0</v>
      </c>
      <c r="DD50" s="271"/>
      <c r="DE50" s="270">
        <f t="shared" ref="DE50" si="490">DE30-DE40</f>
        <v>0</v>
      </c>
      <c r="DF50" s="271"/>
      <c r="DG50" s="270">
        <f t="shared" ref="DG50" si="491">DG30-DG40</f>
        <v>0</v>
      </c>
      <c r="DH50" s="271"/>
      <c r="DI50" s="270">
        <f t="shared" ref="DI50" si="492">DI30-DI40</f>
        <v>0</v>
      </c>
      <c r="DJ50" s="271"/>
      <c r="DK50" s="270">
        <f t="shared" ref="DK50" si="493">DK30-DK40</f>
        <v>0</v>
      </c>
      <c r="DL50" s="271"/>
      <c r="DM50" s="270">
        <f t="shared" ref="DM50" si="494">DM30-DM40</f>
        <v>0</v>
      </c>
      <c r="DN50" s="271"/>
      <c r="DO50" s="270">
        <f t="shared" ref="DO50" si="495">DO30-DO40</f>
        <v>0</v>
      </c>
      <c r="DP50" s="271"/>
      <c r="DQ50" s="270">
        <f t="shared" ref="DQ50" si="496">DQ30-DQ40</f>
        <v>0</v>
      </c>
      <c r="DR50" s="271"/>
      <c r="DS50" s="270">
        <f t="shared" ref="DS50" si="497">DS30-DS40</f>
        <v>0</v>
      </c>
      <c r="DT50" s="271"/>
      <c r="DU50" s="270">
        <f t="shared" ref="DU50" si="498">DU30-DU40</f>
        <v>0</v>
      </c>
      <c r="DV50" s="271"/>
      <c r="DW50" s="187" t="s">
        <v>223</v>
      </c>
      <c r="DX50" s="187">
        <f>COUNTIF(E50:DU50,"&gt;0")</f>
        <v>0</v>
      </c>
      <c r="DY50" s="39" t="s">
        <v>227</v>
      </c>
    </row>
    <row r="51" spans="2:129" ht="13.5" customHeight="1" x14ac:dyDescent="0.15">
      <c r="B51" s="270" t="s">
        <v>10</v>
      </c>
      <c r="C51" s="304" t="s">
        <v>228</v>
      </c>
      <c r="D51" s="271"/>
      <c r="E51" s="270">
        <f>E31-E41</f>
        <v>0</v>
      </c>
      <c r="F51" s="271"/>
      <c r="G51" s="270">
        <f t="shared" ref="G51" si="499">G31-G41</f>
        <v>0</v>
      </c>
      <c r="H51" s="271"/>
      <c r="I51" s="270">
        <f t="shared" ref="I51" si="500">I31-I41</f>
        <v>0</v>
      </c>
      <c r="J51" s="271"/>
      <c r="K51" s="270">
        <f t="shared" ref="K51" si="501">K31-K41</f>
        <v>0</v>
      </c>
      <c r="L51" s="271"/>
      <c r="M51" s="270">
        <f t="shared" ref="M51" si="502">M31-M41</f>
        <v>0</v>
      </c>
      <c r="N51" s="271"/>
      <c r="O51" s="270">
        <f t="shared" ref="O51" si="503">O31-O41</f>
        <v>0</v>
      </c>
      <c r="P51" s="271"/>
      <c r="Q51" s="270">
        <f t="shared" ref="Q51" si="504">Q31-Q41</f>
        <v>0</v>
      </c>
      <c r="R51" s="271"/>
      <c r="S51" s="270">
        <f t="shared" ref="S51" si="505">S31-S41</f>
        <v>0</v>
      </c>
      <c r="T51" s="271"/>
      <c r="U51" s="270">
        <f t="shared" ref="U51" si="506">U31-U41</f>
        <v>0</v>
      </c>
      <c r="V51" s="271"/>
      <c r="W51" s="270">
        <f t="shared" ref="W51" si="507">W31-W41</f>
        <v>0</v>
      </c>
      <c r="X51" s="271"/>
      <c r="Y51" s="270">
        <f t="shared" ref="Y51" si="508">Y31-Y41</f>
        <v>0</v>
      </c>
      <c r="Z51" s="271"/>
      <c r="AA51" s="270">
        <f t="shared" ref="AA51" si="509">AA31-AA41</f>
        <v>0</v>
      </c>
      <c r="AB51" s="271"/>
      <c r="AC51" s="270">
        <f t="shared" ref="AC51" si="510">AC31-AC41</f>
        <v>0</v>
      </c>
      <c r="AD51" s="271"/>
      <c r="AE51" s="270">
        <f t="shared" ref="AE51" si="511">AE31-AE41</f>
        <v>0</v>
      </c>
      <c r="AF51" s="271"/>
      <c r="AG51" s="270">
        <f t="shared" ref="AG51" si="512">AG31-AG41</f>
        <v>0</v>
      </c>
      <c r="AH51" s="271"/>
      <c r="AI51" s="270">
        <f t="shared" ref="AI51" si="513">AI31-AI41</f>
        <v>0</v>
      </c>
      <c r="AJ51" s="271"/>
      <c r="AK51" s="270">
        <f t="shared" ref="AK51" si="514">AK31-AK41</f>
        <v>0</v>
      </c>
      <c r="AL51" s="271"/>
      <c r="AM51" s="270">
        <f t="shared" ref="AM51" si="515">AM31-AM41</f>
        <v>0</v>
      </c>
      <c r="AN51" s="271"/>
      <c r="AO51" s="270">
        <f t="shared" ref="AO51" si="516">AO31-AO41</f>
        <v>0</v>
      </c>
      <c r="AP51" s="271"/>
      <c r="AQ51" s="270">
        <f t="shared" ref="AQ51" si="517">AQ31-AQ41</f>
        <v>0</v>
      </c>
      <c r="AR51" s="271"/>
      <c r="AS51" s="270">
        <f t="shared" ref="AS51" si="518">AS31-AS41</f>
        <v>0</v>
      </c>
      <c r="AT51" s="271"/>
      <c r="AU51" s="270">
        <f t="shared" ref="AU51" si="519">AU31-AU41</f>
        <v>0</v>
      </c>
      <c r="AV51" s="271"/>
      <c r="AW51" s="270">
        <f t="shared" ref="AW51" si="520">AW31-AW41</f>
        <v>0</v>
      </c>
      <c r="AX51" s="271"/>
      <c r="AY51" s="270">
        <f t="shared" ref="AY51" si="521">AY31-AY41</f>
        <v>0</v>
      </c>
      <c r="AZ51" s="271"/>
      <c r="BA51" s="270">
        <f t="shared" ref="BA51" si="522">BA31-BA41</f>
        <v>0</v>
      </c>
      <c r="BB51" s="271"/>
      <c r="BC51" s="270">
        <f t="shared" ref="BC51" si="523">BC31-BC41</f>
        <v>0</v>
      </c>
      <c r="BD51" s="271"/>
      <c r="BE51" s="270">
        <f t="shared" ref="BE51" si="524">BE31-BE41</f>
        <v>0</v>
      </c>
      <c r="BF51" s="271"/>
      <c r="BG51" s="270">
        <f t="shared" ref="BG51" si="525">BG31-BG41</f>
        <v>0</v>
      </c>
      <c r="BH51" s="271"/>
      <c r="BI51" s="270">
        <f t="shared" ref="BI51" si="526">BI31-BI41</f>
        <v>0</v>
      </c>
      <c r="BJ51" s="271"/>
      <c r="BK51" s="270">
        <f t="shared" ref="BK51" si="527">BK31-BK41</f>
        <v>0</v>
      </c>
      <c r="BL51" s="271"/>
      <c r="BM51" s="270">
        <f t="shared" ref="BM51" si="528">BM31-BM41</f>
        <v>0</v>
      </c>
      <c r="BN51" s="271"/>
      <c r="BO51" s="270">
        <f t="shared" ref="BO51" si="529">BO31-BO41</f>
        <v>0</v>
      </c>
      <c r="BP51" s="271"/>
      <c r="BQ51" s="270">
        <f t="shared" ref="BQ51" si="530">BQ31-BQ41</f>
        <v>0</v>
      </c>
      <c r="BR51" s="271"/>
      <c r="BS51" s="270">
        <f t="shared" ref="BS51" si="531">BS31-BS41</f>
        <v>0</v>
      </c>
      <c r="BT51" s="271"/>
      <c r="BU51" s="270">
        <f t="shared" ref="BU51" si="532">BU31-BU41</f>
        <v>0</v>
      </c>
      <c r="BV51" s="271"/>
      <c r="BW51" s="270">
        <f t="shared" ref="BW51" si="533">BW31-BW41</f>
        <v>0</v>
      </c>
      <c r="BX51" s="271"/>
      <c r="BY51" s="270">
        <f t="shared" ref="BY51" si="534">BY31-BY41</f>
        <v>0</v>
      </c>
      <c r="BZ51" s="271"/>
      <c r="CA51" s="270">
        <f t="shared" ref="CA51" si="535">CA31-CA41</f>
        <v>0</v>
      </c>
      <c r="CB51" s="271"/>
      <c r="CC51" s="270">
        <f t="shared" ref="CC51" si="536">CC31-CC41</f>
        <v>0</v>
      </c>
      <c r="CD51" s="271"/>
      <c r="CE51" s="270">
        <f t="shared" ref="CE51" si="537">CE31-CE41</f>
        <v>0</v>
      </c>
      <c r="CF51" s="271"/>
      <c r="CG51" s="270">
        <f t="shared" ref="CG51" si="538">CG31-CG41</f>
        <v>0</v>
      </c>
      <c r="CH51" s="271"/>
      <c r="CI51" s="270">
        <f t="shared" ref="CI51" si="539">CI31-CI41</f>
        <v>0</v>
      </c>
      <c r="CJ51" s="271"/>
      <c r="CK51" s="270">
        <f t="shared" ref="CK51" si="540">CK31-CK41</f>
        <v>0</v>
      </c>
      <c r="CL51" s="271"/>
      <c r="CM51" s="270">
        <f t="shared" ref="CM51" si="541">CM31-CM41</f>
        <v>0</v>
      </c>
      <c r="CN51" s="271"/>
      <c r="CO51" s="270">
        <f t="shared" ref="CO51" si="542">CO31-CO41</f>
        <v>0</v>
      </c>
      <c r="CP51" s="271"/>
      <c r="CQ51" s="270">
        <f t="shared" ref="CQ51" si="543">CQ31-CQ41</f>
        <v>0</v>
      </c>
      <c r="CR51" s="271"/>
      <c r="CS51" s="270">
        <f t="shared" ref="CS51" si="544">CS31-CS41</f>
        <v>0</v>
      </c>
      <c r="CT51" s="271"/>
      <c r="CU51" s="270">
        <f t="shared" ref="CU51" si="545">CU31-CU41</f>
        <v>0</v>
      </c>
      <c r="CV51" s="271"/>
      <c r="CW51" s="270">
        <f t="shared" ref="CW51" si="546">CW31-CW41</f>
        <v>0</v>
      </c>
      <c r="CX51" s="271"/>
      <c r="CY51" s="270">
        <f t="shared" ref="CY51" si="547">CY31-CY41</f>
        <v>0</v>
      </c>
      <c r="CZ51" s="271"/>
      <c r="DA51" s="270">
        <f t="shared" ref="DA51" si="548">DA31-DA41</f>
        <v>0</v>
      </c>
      <c r="DB51" s="271"/>
      <c r="DC51" s="270">
        <f t="shared" ref="DC51" si="549">DC31-DC41</f>
        <v>0</v>
      </c>
      <c r="DD51" s="271"/>
      <c r="DE51" s="270">
        <f t="shared" ref="DE51" si="550">DE31-DE41</f>
        <v>0</v>
      </c>
      <c r="DF51" s="271"/>
      <c r="DG51" s="270">
        <f t="shared" ref="DG51" si="551">DG31-DG41</f>
        <v>0</v>
      </c>
      <c r="DH51" s="271"/>
      <c r="DI51" s="270">
        <f t="shared" ref="DI51" si="552">DI31-DI41</f>
        <v>0</v>
      </c>
      <c r="DJ51" s="271"/>
      <c r="DK51" s="270">
        <f t="shared" ref="DK51" si="553">DK31-DK41</f>
        <v>0</v>
      </c>
      <c r="DL51" s="271"/>
      <c r="DM51" s="270">
        <f t="shared" ref="DM51" si="554">DM31-DM41</f>
        <v>0</v>
      </c>
      <c r="DN51" s="271"/>
      <c r="DO51" s="270">
        <f t="shared" ref="DO51" si="555">DO31-DO41</f>
        <v>0</v>
      </c>
      <c r="DP51" s="271"/>
      <c r="DQ51" s="270">
        <f t="shared" ref="DQ51" si="556">DQ31-DQ41</f>
        <v>0</v>
      </c>
      <c r="DR51" s="271"/>
      <c r="DS51" s="270">
        <f t="shared" ref="DS51" si="557">DS31-DS41</f>
        <v>0</v>
      </c>
      <c r="DT51" s="271"/>
      <c r="DU51" s="270">
        <f t="shared" ref="DU51" si="558">DU31-DU41</f>
        <v>0</v>
      </c>
      <c r="DV51" s="271"/>
      <c r="DW51" s="187" t="s">
        <v>223</v>
      </c>
      <c r="DX51" s="187">
        <f>COUNTIF(E51:DU51,"&gt;0")</f>
        <v>0</v>
      </c>
      <c r="DY51" s="39" t="s">
        <v>227</v>
      </c>
    </row>
    <row r="52" spans="2:129" ht="13.5" customHeight="1" x14ac:dyDescent="0.15">
      <c r="B52" s="270" t="s">
        <v>10</v>
      </c>
      <c r="C52" s="305" t="s">
        <v>107</v>
      </c>
      <c r="D52" s="271"/>
      <c r="E52" s="270">
        <f>E32-E42</f>
        <v>0</v>
      </c>
      <c r="F52" s="271"/>
      <c r="G52" s="270">
        <f t="shared" ref="G52" si="559">G32-G42</f>
        <v>0</v>
      </c>
      <c r="H52" s="271"/>
      <c r="I52" s="270">
        <f t="shared" ref="I52" si="560">I32-I42</f>
        <v>0</v>
      </c>
      <c r="J52" s="271"/>
      <c r="K52" s="270">
        <f t="shared" ref="K52" si="561">K32-K42</f>
        <v>0</v>
      </c>
      <c r="L52" s="271"/>
      <c r="M52" s="270">
        <f t="shared" ref="M52" si="562">M32-M42</f>
        <v>0</v>
      </c>
      <c r="N52" s="271"/>
      <c r="O52" s="270">
        <f t="shared" ref="O52" si="563">O32-O42</f>
        <v>0</v>
      </c>
      <c r="P52" s="271"/>
      <c r="Q52" s="270">
        <f t="shared" ref="Q52" si="564">Q32-Q42</f>
        <v>0</v>
      </c>
      <c r="R52" s="271"/>
      <c r="S52" s="270">
        <f t="shared" ref="S52" si="565">S32-S42</f>
        <v>0</v>
      </c>
      <c r="T52" s="271"/>
      <c r="U52" s="270">
        <f t="shared" ref="U52" si="566">U32-U42</f>
        <v>0</v>
      </c>
      <c r="V52" s="271"/>
      <c r="W52" s="270">
        <f t="shared" ref="W52" si="567">W32-W42</f>
        <v>0</v>
      </c>
      <c r="X52" s="271"/>
      <c r="Y52" s="270">
        <f t="shared" ref="Y52" si="568">Y32-Y42</f>
        <v>0</v>
      </c>
      <c r="Z52" s="271"/>
      <c r="AA52" s="270">
        <f t="shared" ref="AA52" si="569">AA32-AA42</f>
        <v>0</v>
      </c>
      <c r="AB52" s="271"/>
      <c r="AC52" s="270">
        <f t="shared" ref="AC52" si="570">AC32-AC42</f>
        <v>0</v>
      </c>
      <c r="AD52" s="271"/>
      <c r="AE52" s="270">
        <f t="shared" ref="AE52" si="571">AE32-AE42</f>
        <v>0</v>
      </c>
      <c r="AF52" s="271"/>
      <c r="AG52" s="270">
        <f t="shared" ref="AG52" si="572">AG32-AG42</f>
        <v>0</v>
      </c>
      <c r="AH52" s="271"/>
      <c r="AI52" s="270">
        <f t="shared" ref="AI52" si="573">AI32-AI42</f>
        <v>0</v>
      </c>
      <c r="AJ52" s="271"/>
      <c r="AK52" s="270">
        <f t="shared" ref="AK52" si="574">AK32-AK42</f>
        <v>0</v>
      </c>
      <c r="AL52" s="271"/>
      <c r="AM52" s="270">
        <f t="shared" ref="AM52" si="575">AM32-AM42</f>
        <v>0</v>
      </c>
      <c r="AN52" s="271"/>
      <c r="AO52" s="270">
        <f t="shared" ref="AO52" si="576">AO32-AO42</f>
        <v>0</v>
      </c>
      <c r="AP52" s="271"/>
      <c r="AQ52" s="270">
        <f t="shared" ref="AQ52" si="577">AQ32-AQ42</f>
        <v>0</v>
      </c>
      <c r="AR52" s="271"/>
      <c r="AS52" s="270">
        <f t="shared" ref="AS52" si="578">AS32-AS42</f>
        <v>0</v>
      </c>
      <c r="AT52" s="271"/>
      <c r="AU52" s="270">
        <f t="shared" ref="AU52" si="579">AU32-AU42</f>
        <v>0</v>
      </c>
      <c r="AV52" s="271"/>
      <c r="AW52" s="270">
        <f t="shared" ref="AW52" si="580">AW32-AW42</f>
        <v>0</v>
      </c>
      <c r="AX52" s="271"/>
      <c r="AY52" s="270">
        <f t="shared" ref="AY52" si="581">AY32-AY42</f>
        <v>0</v>
      </c>
      <c r="AZ52" s="271"/>
      <c r="BA52" s="270">
        <f t="shared" ref="BA52" si="582">BA32-BA42</f>
        <v>0</v>
      </c>
      <c r="BB52" s="271"/>
      <c r="BC52" s="270">
        <f t="shared" ref="BC52" si="583">BC32-BC42</f>
        <v>0</v>
      </c>
      <c r="BD52" s="271"/>
      <c r="BE52" s="270">
        <f t="shared" ref="BE52" si="584">BE32-BE42</f>
        <v>0</v>
      </c>
      <c r="BF52" s="271"/>
      <c r="BG52" s="270">
        <f t="shared" ref="BG52" si="585">BG32-BG42</f>
        <v>0</v>
      </c>
      <c r="BH52" s="271"/>
      <c r="BI52" s="270">
        <f t="shared" ref="BI52" si="586">BI32-BI42</f>
        <v>0</v>
      </c>
      <c r="BJ52" s="271"/>
      <c r="BK52" s="270">
        <f t="shared" ref="BK52" si="587">BK32-BK42</f>
        <v>0</v>
      </c>
      <c r="BL52" s="271"/>
      <c r="BM52" s="270">
        <f t="shared" ref="BM52" si="588">BM32-BM42</f>
        <v>0</v>
      </c>
      <c r="BN52" s="271"/>
      <c r="BO52" s="270">
        <f t="shared" ref="BO52" si="589">BO32-BO42</f>
        <v>0</v>
      </c>
      <c r="BP52" s="271"/>
      <c r="BQ52" s="270">
        <f t="shared" ref="BQ52" si="590">BQ32-BQ42</f>
        <v>0</v>
      </c>
      <c r="BR52" s="271"/>
      <c r="BS52" s="270">
        <f t="shared" ref="BS52" si="591">BS32-BS42</f>
        <v>0</v>
      </c>
      <c r="BT52" s="271"/>
      <c r="BU52" s="270">
        <f t="shared" ref="BU52" si="592">BU32-BU42</f>
        <v>0</v>
      </c>
      <c r="BV52" s="271"/>
      <c r="BW52" s="270">
        <f t="shared" ref="BW52" si="593">BW32-BW42</f>
        <v>0</v>
      </c>
      <c r="BX52" s="271"/>
      <c r="BY52" s="270">
        <f t="shared" ref="BY52" si="594">BY32-BY42</f>
        <v>0</v>
      </c>
      <c r="BZ52" s="271"/>
      <c r="CA52" s="270">
        <f t="shared" ref="CA52" si="595">CA32-CA42</f>
        <v>0</v>
      </c>
      <c r="CB52" s="271"/>
      <c r="CC52" s="270">
        <f t="shared" ref="CC52" si="596">CC32-CC42</f>
        <v>0</v>
      </c>
      <c r="CD52" s="271"/>
      <c r="CE52" s="270">
        <f t="shared" ref="CE52" si="597">CE32-CE42</f>
        <v>0</v>
      </c>
      <c r="CF52" s="271"/>
      <c r="CG52" s="270">
        <f t="shared" ref="CG52" si="598">CG32-CG42</f>
        <v>0</v>
      </c>
      <c r="CH52" s="271"/>
      <c r="CI52" s="270">
        <f t="shared" ref="CI52" si="599">CI32-CI42</f>
        <v>0</v>
      </c>
      <c r="CJ52" s="271"/>
      <c r="CK52" s="270">
        <f t="shared" ref="CK52" si="600">CK32-CK42</f>
        <v>0</v>
      </c>
      <c r="CL52" s="271"/>
      <c r="CM52" s="270">
        <f t="shared" ref="CM52" si="601">CM32-CM42</f>
        <v>0</v>
      </c>
      <c r="CN52" s="271"/>
      <c r="CO52" s="270">
        <f t="shared" ref="CO52" si="602">CO32-CO42</f>
        <v>0</v>
      </c>
      <c r="CP52" s="271"/>
      <c r="CQ52" s="270">
        <f t="shared" ref="CQ52" si="603">CQ32-CQ42</f>
        <v>0</v>
      </c>
      <c r="CR52" s="271"/>
      <c r="CS52" s="270">
        <f t="shared" ref="CS52" si="604">CS32-CS42</f>
        <v>0</v>
      </c>
      <c r="CT52" s="271"/>
      <c r="CU52" s="270">
        <f t="shared" ref="CU52" si="605">CU32-CU42</f>
        <v>0</v>
      </c>
      <c r="CV52" s="271"/>
      <c r="CW52" s="270">
        <f t="shared" ref="CW52" si="606">CW32-CW42</f>
        <v>0</v>
      </c>
      <c r="CX52" s="271"/>
      <c r="CY52" s="270">
        <f t="shared" ref="CY52" si="607">CY32-CY42</f>
        <v>0</v>
      </c>
      <c r="CZ52" s="271"/>
      <c r="DA52" s="270">
        <f t="shared" ref="DA52" si="608">DA32-DA42</f>
        <v>0</v>
      </c>
      <c r="DB52" s="271"/>
      <c r="DC52" s="270">
        <f t="shared" ref="DC52" si="609">DC32-DC42</f>
        <v>0</v>
      </c>
      <c r="DD52" s="271"/>
      <c r="DE52" s="270">
        <f t="shared" ref="DE52" si="610">DE32-DE42</f>
        <v>0</v>
      </c>
      <c r="DF52" s="271"/>
      <c r="DG52" s="270">
        <f t="shared" ref="DG52" si="611">DG32-DG42</f>
        <v>0</v>
      </c>
      <c r="DH52" s="271"/>
      <c r="DI52" s="270">
        <f t="shared" ref="DI52" si="612">DI32-DI42</f>
        <v>0</v>
      </c>
      <c r="DJ52" s="271"/>
      <c r="DK52" s="270">
        <f t="shared" ref="DK52" si="613">DK32-DK42</f>
        <v>0</v>
      </c>
      <c r="DL52" s="271"/>
      <c r="DM52" s="270">
        <f t="shared" ref="DM52" si="614">DM32-DM42</f>
        <v>0</v>
      </c>
      <c r="DN52" s="271"/>
      <c r="DO52" s="270">
        <f t="shared" ref="DO52" si="615">DO32-DO42</f>
        <v>0</v>
      </c>
      <c r="DP52" s="271"/>
      <c r="DQ52" s="270">
        <f t="shared" ref="DQ52" si="616">DQ32-DQ42</f>
        <v>0</v>
      </c>
      <c r="DR52" s="271"/>
      <c r="DS52" s="270">
        <f t="shared" ref="DS52" si="617">DS32-DS42</f>
        <v>0</v>
      </c>
      <c r="DT52" s="271"/>
      <c r="DU52" s="270">
        <f t="shared" ref="DU52" si="618">DU32-DU42</f>
        <v>0</v>
      </c>
      <c r="DV52" s="271"/>
      <c r="DW52" s="187" t="s">
        <v>223</v>
      </c>
      <c r="DX52" s="187">
        <f>COUNTIF(E52:DU52,"&gt;0")</f>
        <v>0</v>
      </c>
      <c r="DY52" s="39" t="s">
        <v>227</v>
      </c>
    </row>
    <row r="53" spans="2:129" ht="13.5" customHeight="1" thickBot="1" x14ac:dyDescent="0.2">
      <c r="B53" s="290" t="s">
        <v>224</v>
      </c>
      <c r="C53" s="288"/>
      <c r="D53" s="289"/>
      <c r="E53" s="278"/>
      <c r="F53" s="279"/>
      <c r="G53" s="278"/>
      <c r="H53" s="279"/>
      <c r="I53" s="278"/>
      <c r="J53" s="279"/>
      <c r="K53" s="278"/>
      <c r="L53" s="279"/>
      <c r="M53" s="278"/>
      <c r="N53" s="279"/>
      <c r="O53" s="278"/>
      <c r="P53" s="279"/>
      <c r="Q53" s="278"/>
      <c r="R53" s="279"/>
      <c r="S53" s="278"/>
      <c r="T53" s="279"/>
      <c r="U53" s="278"/>
      <c r="V53" s="279"/>
      <c r="W53" s="278"/>
      <c r="X53" s="279"/>
      <c r="Y53" s="278"/>
      <c r="Z53" s="279"/>
      <c r="AA53" s="278"/>
      <c r="AB53" s="279"/>
      <c r="AC53" s="278"/>
      <c r="AD53" s="279"/>
      <c r="AE53" s="278"/>
      <c r="AF53" s="279"/>
      <c r="AG53" s="278"/>
      <c r="AH53" s="279"/>
      <c r="AI53" s="278"/>
      <c r="AJ53" s="279"/>
      <c r="AK53" s="278"/>
      <c r="AL53" s="279"/>
      <c r="AM53" s="278"/>
      <c r="AN53" s="279"/>
      <c r="AO53" s="278"/>
      <c r="AP53" s="279"/>
      <c r="AQ53" s="278"/>
      <c r="AR53" s="279"/>
      <c r="AS53" s="278"/>
      <c r="AT53" s="279"/>
      <c r="AU53" s="278"/>
      <c r="AV53" s="279"/>
      <c r="AW53" s="278"/>
      <c r="AX53" s="279"/>
      <c r="AY53" s="278"/>
      <c r="AZ53" s="279"/>
      <c r="BA53" s="278"/>
      <c r="BB53" s="279"/>
      <c r="BC53" s="278"/>
      <c r="BD53" s="279"/>
      <c r="BE53" s="278"/>
      <c r="BF53" s="279"/>
      <c r="BG53" s="278"/>
      <c r="BH53" s="279"/>
      <c r="BI53" s="278"/>
      <c r="BJ53" s="279"/>
      <c r="BK53" s="278"/>
      <c r="BL53" s="279"/>
      <c r="BM53" s="278"/>
      <c r="BN53" s="279"/>
      <c r="BO53" s="278"/>
      <c r="BP53" s="279"/>
      <c r="BQ53" s="278"/>
      <c r="BR53" s="279"/>
      <c r="BS53" s="278"/>
      <c r="BT53" s="279"/>
      <c r="BU53" s="278"/>
      <c r="BV53" s="279"/>
      <c r="BW53" s="278"/>
      <c r="BX53" s="279"/>
      <c r="BY53" s="278"/>
      <c r="BZ53" s="279"/>
      <c r="CA53" s="278"/>
      <c r="CB53" s="279"/>
      <c r="CC53" s="278"/>
      <c r="CD53" s="279"/>
      <c r="CE53" s="278"/>
      <c r="CF53" s="279"/>
      <c r="CG53" s="278"/>
      <c r="CH53" s="279"/>
      <c r="CI53" s="278"/>
      <c r="CJ53" s="279"/>
      <c r="CK53" s="278"/>
      <c r="CL53" s="279"/>
      <c r="CM53" s="278"/>
      <c r="CN53" s="279"/>
      <c r="CO53" s="278"/>
      <c r="CP53" s="279"/>
      <c r="CQ53" s="278"/>
      <c r="CR53" s="279"/>
      <c r="CS53" s="278"/>
      <c r="CT53" s="279"/>
      <c r="CU53" s="278"/>
      <c r="CV53" s="279"/>
      <c r="CW53" s="278"/>
      <c r="CX53" s="279"/>
      <c r="CY53" s="278"/>
      <c r="CZ53" s="279"/>
      <c r="DA53" s="278"/>
      <c r="DB53" s="279"/>
      <c r="DC53" s="278"/>
      <c r="DD53" s="279"/>
      <c r="DE53" s="278"/>
      <c r="DF53" s="279"/>
      <c r="DG53" s="278"/>
      <c r="DH53" s="279"/>
      <c r="DI53" s="278"/>
      <c r="DJ53" s="279"/>
      <c r="DK53" s="278"/>
      <c r="DL53" s="279"/>
      <c r="DM53" s="278"/>
      <c r="DN53" s="279"/>
      <c r="DO53" s="278"/>
      <c r="DP53" s="279"/>
      <c r="DQ53" s="278"/>
      <c r="DR53" s="279"/>
      <c r="DS53" s="278"/>
      <c r="DT53" s="279"/>
      <c r="DU53" s="278"/>
      <c r="DV53" s="279"/>
      <c r="DW53" s="187"/>
      <c r="DX53" s="187"/>
    </row>
    <row r="55" spans="2:129" ht="13.5" customHeight="1" thickBot="1" x14ac:dyDescent="0.2">
      <c r="E55" t="s">
        <v>235</v>
      </c>
      <c r="G55" t="s">
        <v>236</v>
      </c>
      <c r="I55" t="s">
        <v>240</v>
      </c>
      <c r="K55" t="s">
        <v>241</v>
      </c>
      <c r="M55" t="s">
        <v>242</v>
      </c>
      <c r="O55" t="s">
        <v>243</v>
      </c>
      <c r="Q55" t="s">
        <v>244</v>
      </c>
      <c r="S55" t="s">
        <v>245</v>
      </c>
      <c r="U55" t="s">
        <v>246</v>
      </c>
      <c r="W55" t="s">
        <v>237</v>
      </c>
      <c r="Y55" t="s">
        <v>238</v>
      </c>
      <c r="AA55" t="s">
        <v>239</v>
      </c>
      <c r="AC55" t="s">
        <v>235</v>
      </c>
    </row>
    <row r="56" spans="2:129" ht="13.5" customHeight="1" x14ac:dyDescent="0.15">
      <c r="B56" s="195" t="s">
        <v>9</v>
      </c>
      <c r="C56" s="324" t="s">
        <v>228</v>
      </c>
      <c r="D56" s="194"/>
      <c r="E56" s="195" t="e">
        <f>SUM(E12:AI12)</f>
        <v>#REF!</v>
      </c>
      <c r="F56" s="194"/>
      <c r="G56" s="195" t="e">
        <f>SUM(AJ12:BM12)</f>
        <v>#REF!</v>
      </c>
      <c r="H56" s="194"/>
      <c r="I56" s="195" t="e">
        <f>SUM(BN12:CR12)</f>
        <v>#REF!</v>
      </c>
      <c r="J56" s="194"/>
      <c r="K56" s="195" t="e">
        <f>SUM(CS12:DV12)</f>
        <v>#REF!</v>
      </c>
      <c r="L56" s="194"/>
      <c r="M56" s="195" t="e">
        <f>SUM(DW12:FA12)</f>
        <v>#REF!</v>
      </c>
      <c r="N56" s="194"/>
      <c r="O56" s="195" t="e">
        <f>SUM(FB12:GF12)</f>
        <v>#REF!</v>
      </c>
      <c r="P56" s="194"/>
      <c r="Q56" s="195" t="e">
        <f>SUM(GG12:HJ12)</f>
        <v>#REF!</v>
      </c>
      <c r="R56" s="194"/>
      <c r="S56" s="195" t="e">
        <f>SUM(HK12:IO12)</f>
        <v>#REF!</v>
      </c>
      <c r="T56" s="194"/>
      <c r="U56" s="195" t="e">
        <f>SUM(IP12:JS12)</f>
        <v>#REF!</v>
      </c>
      <c r="V56" s="194"/>
      <c r="W56" s="195" t="e">
        <f>SUM(JT12:KX12)</f>
        <v>#REF!</v>
      </c>
      <c r="X56" s="194"/>
      <c r="Y56" s="195" t="e">
        <f>SUM(KY12:MC12)</f>
        <v>#REF!</v>
      </c>
      <c r="Z56" s="194"/>
      <c r="AA56" s="195" t="e">
        <f>SUM(MD12:NF12)</f>
        <v>#REF!</v>
      </c>
      <c r="AB56" s="194"/>
      <c r="AC56" s="195" t="e">
        <f>SUM(NG12:OK12)</f>
        <v>#REF!</v>
      </c>
      <c r="AD56" s="194"/>
    </row>
    <row r="57" spans="2:129" ht="13.5" customHeight="1" x14ac:dyDescent="0.15">
      <c r="B57" s="125" t="s">
        <v>9</v>
      </c>
      <c r="C57" s="300" t="s">
        <v>107</v>
      </c>
      <c r="D57" s="123"/>
      <c r="E57" s="125" t="e">
        <f>SUM(E13:AI13)</f>
        <v>#REF!</v>
      </c>
      <c r="F57" s="123"/>
      <c r="G57" s="125" t="e">
        <f>SUM(AJ13:BM13)</f>
        <v>#REF!</v>
      </c>
      <c r="H57" s="123"/>
      <c r="I57" s="125" t="e">
        <f>SUM(BN13:CR13)</f>
        <v>#REF!</v>
      </c>
      <c r="J57" s="123"/>
      <c r="K57" s="125" t="e">
        <f>SUM(CS13:DV13)</f>
        <v>#REF!</v>
      </c>
      <c r="L57" s="123"/>
      <c r="M57" s="125" t="e">
        <f>SUM(DW13:FA13)</f>
        <v>#REF!</v>
      </c>
      <c r="N57" s="123"/>
      <c r="O57" s="125" t="e">
        <f>SUM(FB13:GF13)</f>
        <v>#REF!</v>
      </c>
      <c r="P57" s="123"/>
      <c r="Q57" s="125" t="e">
        <f>SUM(GG13:HJ13)</f>
        <v>#REF!</v>
      </c>
      <c r="R57" s="123"/>
      <c r="S57" s="125" t="e">
        <f>SUM(HK13:IO13)</f>
        <v>#REF!</v>
      </c>
      <c r="T57" s="123"/>
      <c r="U57" s="125" t="e">
        <f>SUM(IP13:JS13)</f>
        <v>#REF!</v>
      </c>
      <c r="V57" s="123"/>
      <c r="W57" s="125" t="e">
        <f>SUM(JT13:KX13)</f>
        <v>#REF!</v>
      </c>
      <c r="X57" s="123"/>
      <c r="Y57" s="125" t="e">
        <f>SUM(KY13:MC13)</f>
        <v>#REF!</v>
      </c>
      <c r="Z57" s="123"/>
      <c r="AA57" s="125" t="e">
        <f>SUM(MD13:NF13)</f>
        <v>#REF!</v>
      </c>
      <c r="AB57" s="123"/>
      <c r="AC57" s="125" t="e">
        <f>SUM(NG13:OK13)</f>
        <v>#REF!</v>
      </c>
      <c r="AD57" s="123"/>
    </row>
    <row r="58" spans="2:129" ht="13.5" customHeight="1" x14ac:dyDescent="0.15">
      <c r="B58" s="234" t="s">
        <v>10</v>
      </c>
      <c r="C58" s="301" t="s">
        <v>228</v>
      </c>
      <c r="D58" s="123"/>
      <c r="E58" s="125" t="e">
        <f>SUM(E14:AI14)</f>
        <v>#REF!</v>
      </c>
      <c r="F58" s="123"/>
      <c r="G58" s="125" t="e">
        <f>SUM(AJ14:BM14)</f>
        <v>#REF!</v>
      </c>
      <c r="H58" s="123"/>
      <c r="I58" s="125" t="e">
        <f>SUM(BN14:CR14)</f>
        <v>#REF!</v>
      </c>
      <c r="J58" s="123"/>
      <c r="K58" s="125" t="e">
        <f>SUM(CS14:DV14)</f>
        <v>#REF!</v>
      </c>
      <c r="L58" s="123"/>
      <c r="M58" s="125" t="e">
        <f>SUM(DW14:FA14)</f>
        <v>#REF!</v>
      </c>
      <c r="N58" s="123"/>
      <c r="O58" s="125" t="e">
        <f>SUM(FB14:GF14)</f>
        <v>#REF!</v>
      </c>
      <c r="P58" s="123"/>
      <c r="Q58" s="125" t="e">
        <f>SUM(GG14:HJ14)</f>
        <v>#REF!</v>
      </c>
      <c r="R58" s="123"/>
      <c r="S58" s="125" t="e">
        <f>SUM(HK14:IO14)</f>
        <v>#REF!</v>
      </c>
      <c r="T58" s="123"/>
      <c r="U58" s="125" t="e">
        <f>SUM(IP14:JS14)</f>
        <v>#REF!</v>
      </c>
      <c r="V58" s="123"/>
      <c r="W58" s="125" t="e">
        <f>SUM(JT14:KX14)</f>
        <v>#REF!</v>
      </c>
      <c r="X58" s="123"/>
      <c r="Y58" s="125" t="e">
        <f>SUM(KY14:MC14)</f>
        <v>#REF!</v>
      </c>
      <c r="Z58" s="123"/>
      <c r="AA58" s="125" t="e">
        <f>SUM(MD14:NF14)</f>
        <v>#REF!</v>
      </c>
      <c r="AB58" s="123"/>
      <c r="AC58" s="125" t="e">
        <f>SUM(NG14:OK14)</f>
        <v>#REF!</v>
      </c>
      <c r="AD58" s="123"/>
    </row>
    <row r="59" spans="2:129" ht="13.5" customHeight="1" x14ac:dyDescent="0.15">
      <c r="B59" s="234" t="s">
        <v>10</v>
      </c>
      <c r="C59" s="300" t="s">
        <v>107</v>
      </c>
      <c r="D59" s="123"/>
      <c r="E59" s="125" t="e">
        <f>SUM(E15:AI15)</f>
        <v>#REF!</v>
      </c>
      <c r="F59" s="123"/>
      <c r="G59" s="125" t="e">
        <f>SUM(AJ15:BM15)</f>
        <v>#REF!</v>
      </c>
      <c r="H59" s="123"/>
      <c r="I59" s="125" t="e">
        <f>SUM(BN15:CR15)</f>
        <v>#REF!</v>
      </c>
      <c r="J59" s="123"/>
      <c r="K59" s="125" t="e">
        <f>SUM(CS15:DV15)</f>
        <v>#REF!</v>
      </c>
      <c r="L59" s="123"/>
      <c r="M59" s="125" t="e">
        <f>SUM(DW15:FA15)</f>
        <v>#REF!</v>
      </c>
      <c r="N59" s="123"/>
      <c r="O59" s="125" t="e">
        <f>SUM(FB15:GF15)</f>
        <v>#REF!</v>
      </c>
      <c r="P59" s="123"/>
      <c r="Q59" s="125" t="e">
        <f>SUM(GG15:HJ15)</f>
        <v>#REF!</v>
      </c>
      <c r="R59" s="123"/>
      <c r="S59" s="125" t="e">
        <f>SUM(HK15:IO15)</f>
        <v>#REF!</v>
      </c>
      <c r="T59" s="123"/>
      <c r="U59" s="125" t="e">
        <f>SUM(IP15:JS15)</f>
        <v>#REF!</v>
      </c>
      <c r="V59" s="123"/>
      <c r="W59" s="125" t="e">
        <f>SUM(JT15:KX15)</f>
        <v>#REF!</v>
      </c>
      <c r="X59" s="123"/>
      <c r="Y59" s="125" t="e">
        <f>SUM(KY15:MC15)</f>
        <v>#REF!</v>
      </c>
      <c r="Z59" s="123"/>
      <c r="AA59" s="125" t="e">
        <f>SUM(MD15:NF15)</f>
        <v>#REF!</v>
      </c>
      <c r="AB59" s="123"/>
      <c r="AC59" s="125" t="e">
        <f>SUM(NG15:OK15)</f>
        <v>#REF!</v>
      </c>
      <c r="AD59" s="123"/>
    </row>
    <row r="60" spans="2:129" ht="13.5" customHeight="1" thickBot="1" x14ac:dyDescent="0.2">
      <c r="B60" s="280" t="s">
        <v>252</v>
      </c>
      <c r="C60" s="281"/>
      <c r="D60" s="282"/>
      <c r="E60" s="233"/>
      <c r="F60" s="124"/>
      <c r="G60" s="233"/>
      <c r="H60" s="124"/>
      <c r="I60" s="233"/>
      <c r="J60" s="124"/>
      <c r="K60" s="233"/>
      <c r="L60" s="124"/>
      <c r="M60" s="233"/>
      <c r="N60" s="124"/>
      <c r="O60" s="233"/>
      <c r="P60" s="124"/>
      <c r="Q60" s="233"/>
      <c r="R60" s="124"/>
      <c r="S60" s="233"/>
      <c r="T60" s="124"/>
      <c r="U60" s="233"/>
      <c r="V60" s="124"/>
      <c r="W60" s="233"/>
      <c r="X60" s="124"/>
      <c r="Y60" s="233"/>
      <c r="Z60" s="124"/>
      <c r="AA60" s="233"/>
      <c r="AB60" s="124"/>
      <c r="AC60" s="233"/>
      <c r="AD60" s="124"/>
    </row>
    <row r="61" spans="2:129" ht="13.5" customHeight="1" x14ac:dyDescent="0.15">
      <c r="B61" s="195" t="s">
        <v>9</v>
      </c>
      <c r="C61" s="324" t="s">
        <v>228</v>
      </c>
      <c r="D61" s="194"/>
      <c r="E61" s="195">
        <f>IF(COUNTIF(E12:AI12,1)&gt;0,IF(E12=0,"中途",0),0)</f>
        <v>0</v>
      </c>
      <c r="F61" s="194"/>
      <c r="G61" s="195">
        <f>IF(COUNTIF(AJ12:BM12,1)&gt;0,IF(AJ12=0,"中途",0),0)</f>
        <v>0</v>
      </c>
      <c r="H61" s="194"/>
      <c r="I61" s="195">
        <f>IF(COUNTIF(BN12:CR12,1)&gt;0,IF(BN12=0,"中途",0),0)</f>
        <v>0</v>
      </c>
      <c r="J61" s="194"/>
      <c r="K61" s="195">
        <f>IF(COUNTIF(CS12:DV12,1)&gt;0,IF(CS12=0,"中途",0),0)</f>
        <v>0</v>
      </c>
      <c r="L61" s="194"/>
      <c r="M61" s="195">
        <f>IF(COUNTIF(DW12:FA12,1)&gt;0,IF(DW12=0,"中途",0),0)</f>
        <v>0</v>
      </c>
      <c r="N61" s="194"/>
      <c r="O61" s="195">
        <f>IF(COUNTIF(FB12:GF12,1)&gt;0,IF(FB12=0,"中途",0),0)</f>
        <v>0</v>
      </c>
      <c r="P61" s="194"/>
      <c r="Q61" s="195">
        <f>IF(COUNTIF(GG12:HJ12,1)&gt;0,IF(GG12=0,"中途",0),0)</f>
        <v>0</v>
      </c>
      <c r="R61" s="194"/>
      <c r="S61" s="195">
        <f>IF(COUNTIF(HK12:IO12,1)&gt;0,IF(HK12=0,"中途",0),0)</f>
        <v>0</v>
      </c>
      <c r="T61" s="194"/>
      <c r="U61" s="195">
        <f>IF(COUNTIF(IP12:JS12,1)&gt;0,IF(IP12=0,"中途",0),0)</f>
        <v>0</v>
      </c>
      <c r="V61" s="194"/>
      <c r="W61" s="195">
        <f>IF(COUNTIF(JT12:KX12,1)&gt;0,IF(JT12=0,"中途",0),0)</f>
        <v>0</v>
      </c>
      <c r="X61" s="194"/>
      <c r="Y61" s="195">
        <f>IF(COUNTIF(KY12:MC12,1)&gt;0,IF(LB12=0,"中途",0),0)</f>
        <v>0</v>
      </c>
      <c r="Z61" s="194"/>
      <c r="AA61" s="195">
        <f>IF(COUNTIF(MD12:NF12,1)&gt;0,IF(MD12=0,"中途",0),0)</f>
        <v>0</v>
      </c>
      <c r="AB61" s="194"/>
      <c r="AC61" s="195">
        <f>IF(COUNTIF(NG12:OK12,1)&gt;0,IF(NG12=0,"中途",0),0)</f>
        <v>0</v>
      </c>
      <c r="AD61" s="194"/>
    </row>
    <row r="62" spans="2:129" ht="13.5" customHeight="1" x14ac:dyDescent="0.15">
      <c r="B62" s="125" t="s">
        <v>9</v>
      </c>
      <c r="C62" s="300" t="s">
        <v>107</v>
      </c>
      <c r="D62" s="123"/>
      <c r="E62" s="125">
        <f>IF(COUNTIF(E13:AI13,1)&gt;0,IF(E13=0,"中途",0),0)</f>
        <v>0</v>
      </c>
      <c r="F62" s="123"/>
      <c r="G62" s="125">
        <f>IF(COUNTIF(AJ13:BM13,1)&gt;0,IF(AJ13=0,"中途",0),0)</f>
        <v>0</v>
      </c>
      <c r="H62" s="123"/>
      <c r="I62" s="125">
        <f>IF(COUNTIF(BN13:CR13,1)&gt;0,IF(BN13=0,"中途",0),0)</f>
        <v>0</v>
      </c>
      <c r="J62" s="123"/>
      <c r="K62" s="125">
        <f>IF(COUNTIF(CS13:DV13,1)&gt;0,IF(CS13=0,"中途",0),0)</f>
        <v>0</v>
      </c>
      <c r="L62" s="123"/>
      <c r="M62" s="125">
        <f>IF(COUNTIF(DW13:FA13,1)&gt;0,IF(DW13=0,"中途",0),0)</f>
        <v>0</v>
      </c>
      <c r="N62" s="123"/>
      <c r="O62" s="125">
        <f>IF(COUNTIF(FB13:GF13,1)&gt;0,IF(FB13=0,"中途",0),0)</f>
        <v>0</v>
      </c>
      <c r="P62" s="123"/>
      <c r="Q62" s="125">
        <f>IF(COUNTIF(GG13:HJ13,1)&gt;0,IF(GG13=0,"中途",0),0)</f>
        <v>0</v>
      </c>
      <c r="R62" s="123"/>
      <c r="S62" s="125">
        <f>IF(COUNTIF(HK13:IO13,1)&gt;0,IF(HK13=0,"中途",0),0)</f>
        <v>0</v>
      </c>
      <c r="T62" s="123"/>
      <c r="U62" s="125">
        <f>IF(COUNTIF(IP13:JS13,1)&gt;0,IF(IP13=0,"中途",0),0)</f>
        <v>0</v>
      </c>
      <c r="V62" s="123"/>
      <c r="W62" s="125">
        <f>IF(COUNTIF(JT13:KX13,1)&gt;0,IF(JT13=0,"中途",0),0)</f>
        <v>0</v>
      </c>
      <c r="X62" s="123"/>
      <c r="Y62" s="125">
        <f>IF(COUNTIF(KY13:MC13,1)&gt;0,IF(LB13=0,"中途",0),0)</f>
        <v>0</v>
      </c>
      <c r="Z62" s="123"/>
      <c r="AA62" s="125">
        <f>IF(COUNTIF(MD13:NF13,1)&gt;0,IF(MD13=0,"中途",0),0)</f>
        <v>0</v>
      </c>
      <c r="AB62" s="123"/>
      <c r="AC62" s="125">
        <f>IF(COUNTIF(NG13:OK13,1)&gt;0,IF(NG13=0,"中途",0),0)</f>
        <v>0</v>
      </c>
      <c r="AD62" s="123"/>
    </row>
    <row r="63" spans="2:129" ht="13.5" customHeight="1" x14ac:dyDescent="0.15">
      <c r="B63" s="234" t="s">
        <v>10</v>
      </c>
      <c r="C63" s="301" t="s">
        <v>228</v>
      </c>
      <c r="D63" s="123"/>
      <c r="E63" s="125">
        <f>IF(COUNTIF(E14:AI14,1)&gt;0,IF(E14=0,"中途",0),0)</f>
        <v>0</v>
      </c>
      <c r="F63" s="123"/>
      <c r="G63" s="125">
        <f>IF(COUNTIF(AJ14:BM14,1)&gt;0,IF(AJ14=0,"中途",0),0)</f>
        <v>0</v>
      </c>
      <c r="H63" s="123"/>
      <c r="I63" s="125">
        <f>IF(COUNTIF(BN14:CR14,1)&gt;0,IF(BN14=0,"中途",0),0)</f>
        <v>0</v>
      </c>
      <c r="J63" s="123"/>
      <c r="K63" s="125">
        <f>IF(COUNTIF(CS14:DV14,1)&gt;0,IF(CS14=0,"中途",0),0)</f>
        <v>0</v>
      </c>
      <c r="L63" s="123"/>
      <c r="M63" s="125">
        <f>IF(COUNTIF(DW14:FA14,1)&gt;0,IF(DW14=0,"中途",0),0)</f>
        <v>0</v>
      </c>
      <c r="N63" s="123"/>
      <c r="O63" s="125">
        <f>IF(COUNTIF(FB14:GF14,1)&gt;0,IF(FB14=0,"中途",0),0)</f>
        <v>0</v>
      </c>
      <c r="P63" s="123"/>
      <c r="Q63" s="125">
        <f>IF(COUNTIF(GG14:HJ14,1)&gt;0,IF(GG14=0,"中途",0),0)</f>
        <v>0</v>
      </c>
      <c r="R63" s="123"/>
      <c r="S63" s="125">
        <f>IF(COUNTIF(HK14:IO14,1)&gt;0,IF(HK14=0,"中途",0),0)</f>
        <v>0</v>
      </c>
      <c r="T63" s="123"/>
      <c r="U63" s="125">
        <f>IF(COUNTIF(IP14:JS14,1)&gt;0,IF(IP14=0,"中途",0),0)</f>
        <v>0</v>
      </c>
      <c r="V63" s="123"/>
      <c r="W63" s="125">
        <f>IF(COUNTIF(JT14:KX14,1)&gt;0,IF(JT14=0,"中途",0),0)</f>
        <v>0</v>
      </c>
      <c r="X63" s="123"/>
      <c r="Y63" s="125">
        <f>IF(COUNTIF(KY14:MC14,1)&gt;0,IF(LB14=0,"中途",0),0)</f>
        <v>0</v>
      </c>
      <c r="Z63" s="123"/>
      <c r="AA63" s="125">
        <f>IF(COUNTIF(MD14:NF14,1)&gt;0,IF(MD14=0,"中途",0),0)</f>
        <v>0</v>
      </c>
      <c r="AB63" s="123"/>
      <c r="AC63" s="125">
        <f>IF(COUNTIF(NG14:OK14,1)&gt;0,IF(NG14=0,"中途",0),0)</f>
        <v>0</v>
      </c>
      <c r="AD63" s="123"/>
    </row>
    <row r="64" spans="2:129" ht="13.5" customHeight="1" x14ac:dyDescent="0.15">
      <c r="B64" s="234" t="s">
        <v>10</v>
      </c>
      <c r="C64" s="300" t="s">
        <v>107</v>
      </c>
      <c r="D64" s="123"/>
      <c r="E64" s="125">
        <f>IF(COUNTIF(E15:AI15,1)&gt;0,IF(E15=0,"中途",0),0)</f>
        <v>0</v>
      </c>
      <c r="F64" s="123"/>
      <c r="G64" s="125">
        <f>IF(COUNTIF(AJ15:BM15,1)&gt;0,IF(AJ15=0,"中途",0),0)</f>
        <v>0</v>
      </c>
      <c r="H64" s="123"/>
      <c r="I64" s="125">
        <f>IF(COUNTIF(BN15:CR15,1)&gt;0,IF(BN15=0,"中途",0),0)</f>
        <v>0</v>
      </c>
      <c r="J64" s="123"/>
      <c r="K64" s="125">
        <f>IF(COUNTIF(CS15:DV15,1)&gt;0,IF(CS15=0,"中途",0),0)</f>
        <v>0</v>
      </c>
      <c r="L64" s="123"/>
      <c r="M64" s="125">
        <f>IF(COUNTIF(DW15:FA15,1)&gt;0,IF(DW15=0,"中途",0),0)</f>
        <v>0</v>
      </c>
      <c r="N64" s="123"/>
      <c r="O64" s="125">
        <f>IF(COUNTIF(FB15:GF15,1)&gt;0,IF(FB15=0,"中途",0),0)</f>
        <v>0</v>
      </c>
      <c r="P64" s="123"/>
      <c r="Q64" s="125">
        <f>IF(COUNTIF(GG15:HJ15,1)&gt;0,IF(GG15=0,"中途",0),0)</f>
        <v>0</v>
      </c>
      <c r="R64" s="123"/>
      <c r="S64" s="125">
        <f>IF(COUNTIF(HK15:IO15,1)&gt;0,IF(HK15=0,"中途",0),0)</f>
        <v>0</v>
      </c>
      <c r="T64" s="123"/>
      <c r="U64" s="125">
        <f>IF(COUNTIF(IP15:JS15,1)&gt;0,IF(IP15=0,"中途",0),0)</f>
        <v>0</v>
      </c>
      <c r="V64" s="123"/>
      <c r="W64" s="125">
        <f>IF(COUNTIF(JT15:KX15,1)&gt;0,IF(KX15=0,"中途",0),0)</f>
        <v>0</v>
      </c>
      <c r="X64" s="123"/>
      <c r="Y64" s="125">
        <f>IF(COUNTIF(KY15:MC15,1)&gt;0,IF(LB15=0,"中途",0),0)</f>
        <v>0</v>
      </c>
      <c r="Z64" s="123"/>
      <c r="AA64" s="125">
        <f>IF(COUNTIF(MD15:NF15,1)&gt;0,IF(MD15=0,"中途",0),0)</f>
        <v>0</v>
      </c>
      <c r="AB64" s="123"/>
      <c r="AC64" s="125">
        <f>IF(COUNTIF(NG15:OK15,1)&gt;0,IF(NG15=0,"中途",0),0)</f>
        <v>0</v>
      </c>
      <c r="AD64" s="123"/>
    </row>
    <row r="65" spans="2:31" ht="13.5" customHeight="1" thickBot="1" x14ac:dyDescent="0.2">
      <c r="B65" s="280" t="s">
        <v>248</v>
      </c>
      <c r="C65" s="281"/>
      <c r="D65" s="282"/>
      <c r="E65" s="233"/>
      <c r="F65" s="124"/>
      <c r="G65" s="233"/>
      <c r="H65" s="124"/>
      <c r="I65" s="233"/>
      <c r="J65" s="124"/>
      <c r="K65" s="233"/>
      <c r="L65" s="124"/>
      <c r="M65" s="233"/>
      <c r="N65" s="124"/>
      <c r="O65" s="233"/>
      <c r="P65" s="124"/>
      <c r="Q65" s="233"/>
      <c r="R65" s="124"/>
      <c r="S65" s="233"/>
      <c r="T65" s="124"/>
      <c r="U65" s="233"/>
      <c r="V65" s="124"/>
      <c r="W65" s="233"/>
      <c r="X65" s="124"/>
      <c r="Y65" s="233"/>
      <c r="Z65" s="124"/>
      <c r="AA65" s="233"/>
      <c r="AB65" s="124"/>
      <c r="AC65" s="233"/>
      <c r="AD65" s="124"/>
    </row>
    <row r="66" spans="2:31" ht="13.5" customHeight="1" x14ac:dyDescent="0.15">
      <c r="B66" s="195" t="s">
        <v>9</v>
      </c>
      <c r="C66" s="324" t="s">
        <v>228</v>
      </c>
      <c r="D66" s="194"/>
      <c r="E66" s="195">
        <f>IF(COUNTIF(E12:AI12,1)&gt;0,IF(AI12=0,"中途",0),0)</f>
        <v>0</v>
      </c>
      <c r="F66" s="194"/>
      <c r="G66" s="195">
        <f>IF(COUNTIF(AJ12:BM12,1)&gt;0,IF(BM12=0,"中途",0),0)</f>
        <v>0</v>
      </c>
      <c r="H66" s="194"/>
      <c r="I66" s="195">
        <f>IF(COUNTIF(BN12:CR12,1)&gt;0,IF(CR12=0,"中途",0),0)</f>
        <v>0</v>
      </c>
      <c r="J66" s="194"/>
      <c r="K66" s="195">
        <f>IF(COUNTIF(CS12:DV12,1)&gt;0,IF(DV12=0,"中途",0),0)</f>
        <v>0</v>
      </c>
      <c r="L66" s="194"/>
      <c r="M66" s="195">
        <f>IF(COUNTIF(DW12:FA12,1)&gt;0,IF(FA12=0,"中途",0),0)</f>
        <v>0</v>
      </c>
      <c r="N66" s="194"/>
      <c r="O66" s="195">
        <f>IF(COUNTIF(FB12:GF12,1)&gt;0,IF(GF12=0,"中途",0),0)</f>
        <v>0</v>
      </c>
      <c r="P66" s="194"/>
      <c r="Q66" s="195">
        <f>IF(COUNTIF(GG12:HJ12,1)&gt;0,IF(HJ12=0,"中途",0),0)</f>
        <v>0</v>
      </c>
      <c r="R66" s="194"/>
      <c r="S66" s="195">
        <f>IF(COUNTIF(HK12:IO12,1)&gt;0,IF(IO12=0,"中途",0),0)</f>
        <v>0</v>
      </c>
      <c r="T66" s="194"/>
      <c r="U66" s="195">
        <f>IF(COUNTIF(IP12:JS12,1)&gt;0,IF(JS12=0,"中途",0),0)</f>
        <v>0</v>
      </c>
      <c r="V66" s="194"/>
      <c r="W66" s="195">
        <f>IF(COUNTIF(JT12:KX12,1)&gt;0,IF(KV12=0,"中途",0),0)</f>
        <v>0</v>
      </c>
      <c r="X66" s="194"/>
      <c r="Y66" s="195">
        <f>IF(COUNTIF(KY12:MC12,1)&gt;0,IF(MC12=0,"中途",0),0)</f>
        <v>0</v>
      </c>
      <c r="Z66" s="194"/>
      <c r="AA66" s="195">
        <f>IF(COUNTIF(MD12:NF12,1)&gt;0,IF(NE12=0,"中途",0),0)</f>
        <v>0</v>
      </c>
      <c r="AB66" s="194"/>
      <c r="AC66" s="195">
        <f>IF(COUNTIF(NG12:OK12,1)&gt;0,IF(OK12=0,"中途",0),0)</f>
        <v>0</v>
      </c>
      <c r="AD66" s="194"/>
    </row>
    <row r="67" spans="2:31" ht="13.5" customHeight="1" x14ac:dyDescent="0.15">
      <c r="B67" s="125" t="s">
        <v>9</v>
      </c>
      <c r="C67" s="300" t="s">
        <v>107</v>
      </c>
      <c r="D67" s="123"/>
      <c r="E67" s="125">
        <f>IF(COUNTIF(E13:AI13,1)&gt;0,IF(AI13=0,"中途",0),0)</f>
        <v>0</v>
      </c>
      <c r="F67" s="123"/>
      <c r="G67" s="125">
        <f>IF(COUNTIF(AJ13:BM13,1)&gt;0,IF(BM13=0,"中途",0),0)</f>
        <v>0</v>
      </c>
      <c r="H67" s="123"/>
      <c r="I67" s="125">
        <f>IF(COUNTIF(BN13:CR13,1)&gt;0,IF(CR13=0,"中途",0),0)</f>
        <v>0</v>
      </c>
      <c r="J67" s="123"/>
      <c r="K67" s="125">
        <f>IF(COUNTIF(CS13:DV13,1)&gt;0,IF(DV13=0,"中途",0),0)</f>
        <v>0</v>
      </c>
      <c r="L67" s="123"/>
      <c r="M67" s="125">
        <f>IF(COUNTIF(DW13:FA13,1)&gt;0,IF(FA13=0,"中途",0),0)</f>
        <v>0</v>
      </c>
      <c r="N67" s="123"/>
      <c r="O67" s="125">
        <f>IF(COUNTIF(FB13:GF13,1)&gt;0,IF(GF13=0,"中途",0),0)</f>
        <v>0</v>
      </c>
      <c r="P67" s="123"/>
      <c r="Q67" s="125">
        <f>IF(COUNTIF(GG13:HJ13,1)&gt;0,IF(HJ13=0,"中途",0),0)</f>
        <v>0</v>
      </c>
      <c r="R67" s="123"/>
      <c r="S67" s="125">
        <f>IF(COUNTIF(HK13:IO13,1)&gt;0,IF(IO13=0,"中途",0),0)</f>
        <v>0</v>
      </c>
      <c r="T67" s="123"/>
      <c r="U67" s="125">
        <f>IF(COUNTIF(IP13:JS13,1)&gt;0,IF(JS13=0,"中途",0),0)</f>
        <v>0</v>
      </c>
      <c r="V67" s="123"/>
      <c r="W67" s="125">
        <f>IF(COUNTIF(JT13:KX13,1)&gt;0,IF(KV13=0,"中途",0),0)</f>
        <v>0</v>
      </c>
      <c r="X67" s="123"/>
      <c r="Y67" s="125">
        <f>IF(COUNTIF(KY13:MC13,1)&gt;0,IF(MC13=0,"中途",0),0)</f>
        <v>0</v>
      </c>
      <c r="Z67" s="123"/>
      <c r="AA67" s="125">
        <f>IF(COUNTIF(MD13:NF13,1)&gt;0,IF(NE13=0,"中途",0),0)</f>
        <v>0</v>
      </c>
      <c r="AB67" s="123"/>
      <c r="AC67" s="125">
        <f>IF(COUNTIF(NG13:OK13,1)&gt;0,IF(OK13=0,"中途",0),0)</f>
        <v>0</v>
      </c>
      <c r="AD67" s="123"/>
    </row>
    <row r="68" spans="2:31" ht="13.5" customHeight="1" x14ac:dyDescent="0.15">
      <c r="B68" s="234" t="s">
        <v>10</v>
      </c>
      <c r="C68" s="301" t="s">
        <v>228</v>
      </c>
      <c r="D68" s="123"/>
      <c r="E68" s="125">
        <f>IF(COUNTIF(E14:AI14,1)&gt;0,IF(AI14=0,"中途",0),0)</f>
        <v>0</v>
      </c>
      <c r="F68" s="123"/>
      <c r="G68" s="125">
        <f>IF(COUNTIF(AJ14:BM14,1)&gt;0,IF(BM14=0,"中途",0),0)</f>
        <v>0</v>
      </c>
      <c r="H68" s="123"/>
      <c r="I68" s="125">
        <f>IF(COUNTIF(BN14:CR14,1)&gt;0,IF(CR14=0,"中途",0),0)</f>
        <v>0</v>
      </c>
      <c r="J68" s="123"/>
      <c r="K68" s="125">
        <f>IF(COUNTIF(CS14:DV14,1)&gt;0,IF(DV14=0,"中途",0),0)</f>
        <v>0</v>
      </c>
      <c r="L68" s="123"/>
      <c r="M68" s="125">
        <f>IF(COUNTIF(DW14:FA14,1)&gt;0,IF(FA14=0,"中途",0),0)</f>
        <v>0</v>
      </c>
      <c r="N68" s="123"/>
      <c r="O68" s="125">
        <f>IF(COUNTIF(FB14:GF14,1)&gt;0,IF(GF14=0,"中途",0),0)</f>
        <v>0</v>
      </c>
      <c r="P68" s="123"/>
      <c r="Q68" s="125">
        <f>IF(COUNTIF(GG14:HJ14,1)&gt;0,IF(HJ14=0,"中途",0),0)</f>
        <v>0</v>
      </c>
      <c r="R68" s="123"/>
      <c r="S68" s="125">
        <f>IF(COUNTIF(HK14:IO14,1)&gt;0,IF(IO14=0,"中途",0),0)</f>
        <v>0</v>
      </c>
      <c r="T68" s="123"/>
      <c r="U68" s="125">
        <f>IF(COUNTIF(IP14:JS14,1)&gt;0,IF(JS14=0,"中途",0),0)</f>
        <v>0</v>
      </c>
      <c r="V68" s="123"/>
      <c r="W68" s="125">
        <f>IF(COUNTIF(JT14:KX14,1)&gt;0,IF(KV14=0,"中途",0),0)</f>
        <v>0</v>
      </c>
      <c r="X68" s="123"/>
      <c r="Y68" s="125">
        <f>IF(COUNTIF(KY14:MC14,1)&gt;0,IF(MC14=0,"中途",0),0)</f>
        <v>0</v>
      </c>
      <c r="Z68" s="123"/>
      <c r="AA68" s="125">
        <f>IF(COUNTIF(MD14:NF14,1)&gt;0,IF(NE14=0,"中途",0),0)</f>
        <v>0</v>
      </c>
      <c r="AB68" s="123"/>
      <c r="AC68" s="125">
        <f>IF(COUNTIF(NG14:OK14,1)&gt;0,IF(OK14=0,"中途",0),0)</f>
        <v>0</v>
      </c>
      <c r="AD68" s="123"/>
    </row>
    <row r="69" spans="2:31" ht="13.5" customHeight="1" x14ac:dyDescent="0.15">
      <c r="B69" s="234" t="s">
        <v>10</v>
      </c>
      <c r="C69" s="300" t="s">
        <v>107</v>
      </c>
      <c r="D69" s="123"/>
      <c r="E69" s="125">
        <f>IF(COUNTIF(E15:AI15,1)&gt;0,IF(AI15=0,"中途",0),0)</f>
        <v>0</v>
      </c>
      <c r="F69" s="123"/>
      <c r="G69" s="125">
        <f>IF(COUNTIF(AJ15:BM15,1)&gt;0,IF(BM15=0,"中途",0),0)</f>
        <v>0</v>
      </c>
      <c r="H69" s="123"/>
      <c r="I69" s="125">
        <f>IF(COUNTIF(BN15:CR15,1)&gt;0,IF(CR15=0,"中途",0),0)</f>
        <v>0</v>
      </c>
      <c r="J69" s="123"/>
      <c r="K69" s="125">
        <f>IF(COUNTIF(CS15:DV15,1)&gt;0,IF(DV15=0,"中途",0),0)</f>
        <v>0</v>
      </c>
      <c r="L69" s="123"/>
      <c r="M69" s="125">
        <f>IF(COUNTIF(DW15:FA15,1)&gt;0,IF(FA15=0,"中途",0),0)</f>
        <v>0</v>
      </c>
      <c r="N69" s="123"/>
      <c r="O69" s="125">
        <f>IF(COUNTIF(FB15:GF15,1)&gt;0,IF(GF15=0,"中途",0),0)</f>
        <v>0</v>
      </c>
      <c r="P69" s="123"/>
      <c r="Q69" s="125">
        <f>IF(COUNTIF(GG15:HJ15,1)&gt;0,IF(HJ15=0,"中途",0),0)</f>
        <v>0</v>
      </c>
      <c r="R69" s="123"/>
      <c r="S69" s="125">
        <f>IF(COUNTIF(HK15:IO15,1)&gt;0,IF(IO15=0,"中途",0),0)</f>
        <v>0</v>
      </c>
      <c r="T69" s="123"/>
      <c r="U69" s="125">
        <f>IF(COUNTIF(IP15:JS15,1)&gt;0,IF(JS15=0,"中途",0),0)</f>
        <v>0</v>
      </c>
      <c r="V69" s="123"/>
      <c r="W69" s="125">
        <f>IF(COUNTIF(JT15:KX15,1)&gt;0,IF(KV15=0,"中途",0),0)</f>
        <v>0</v>
      </c>
      <c r="X69" s="123"/>
      <c r="Y69" s="125">
        <f>IF(COUNTIF(KY15:MC15,1)&gt;0,IF(MC15=0,"中途",0),0)</f>
        <v>0</v>
      </c>
      <c r="Z69" s="123"/>
      <c r="AA69" s="125">
        <f>IF(COUNTIF(MD15:NF15,1)&gt;0,IF(NE15=0,"中途",0),0)</f>
        <v>0</v>
      </c>
      <c r="AB69" s="123"/>
      <c r="AC69" s="125">
        <f>IF(COUNTIF(NG15:OK15,1)&gt;0,IF(OK15=0,"中途",0),0)</f>
        <v>0</v>
      </c>
      <c r="AD69" s="123"/>
      <c r="AE69" s="1"/>
    </row>
    <row r="70" spans="2:31" ht="13.5" customHeight="1" thickBot="1" x14ac:dyDescent="0.2">
      <c r="B70" s="280" t="s">
        <v>247</v>
      </c>
      <c r="C70" s="281"/>
      <c r="D70" s="282"/>
      <c r="E70" s="233"/>
      <c r="F70" s="124"/>
      <c r="G70" s="233"/>
      <c r="H70" s="124"/>
      <c r="I70" s="233"/>
      <c r="J70" s="124"/>
      <c r="K70" s="233"/>
      <c r="L70" s="124"/>
      <c r="M70" s="233"/>
      <c r="N70" s="124"/>
      <c r="O70" s="233"/>
      <c r="P70" s="124"/>
      <c r="Q70" s="233"/>
      <c r="R70" s="124"/>
      <c r="S70" s="233"/>
      <c r="T70" s="124"/>
      <c r="U70" s="233"/>
      <c r="V70" s="124"/>
      <c r="W70" s="233"/>
      <c r="X70" s="124"/>
      <c r="Y70" s="233"/>
      <c r="Z70" s="124"/>
      <c r="AA70" s="233"/>
      <c r="AB70" s="124"/>
      <c r="AC70" s="233"/>
      <c r="AD70" s="124"/>
      <c r="AE70" s="1"/>
    </row>
    <row r="71" spans="2:31" ht="13.5" customHeight="1" x14ac:dyDescent="0.15">
      <c r="B71" s="195" t="s">
        <v>9</v>
      </c>
      <c r="C71" s="324" t="s">
        <v>228</v>
      </c>
      <c r="D71" s="194"/>
      <c r="V71" s="83"/>
      <c r="W71" s="83"/>
      <c r="X71" s="26"/>
      <c r="Y71" s="307"/>
      <c r="Z71" s="307"/>
      <c r="AA71" s="195">
        <f>IF(NF23="",0,IF(COUNTIF(MD12:NF12,1)&gt;0,IF(NF12=0,"中途",0),0))</f>
        <v>0</v>
      </c>
      <c r="AB71" s="194"/>
      <c r="AC71" s="83"/>
      <c r="AD71" s="83"/>
      <c r="AE71" s="1"/>
    </row>
    <row r="72" spans="2:31" ht="13.5" customHeight="1" x14ac:dyDescent="0.15">
      <c r="B72" s="125" t="s">
        <v>9</v>
      </c>
      <c r="C72" s="300" t="s">
        <v>107</v>
      </c>
      <c r="D72" s="123"/>
      <c r="V72" s="83"/>
      <c r="W72" s="83"/>
      <c r="X72" s="26"/>
      <c r="Y72" s="307"/>
      <c r="Z72" s="307"/>
      <c r="AA72" s="125">
        <f>IF(NF24="",0,IF(COUNTIF(MD13:NF13,1)&gt;0,IF(NF13=0,"中途",0),0))</f>
        <v>0</v>
      </c>
      <c r="AB72" s="123"/>
      <c r="AC72" s="83"/>
      <c r="AD72" s="83"/>
      <c r="AE72" s="1"/>
    </row>
    <row r="73" spans="2:31" ht="13.5" customHeight="1" x14ac:dyDescent="0.15">
      <c r="B73" s="234" t="s">
        <v>10</v>
      </c>
      <c r="C73" s="301" t="s">
        <v>228</v>
      </c>
      <c r="D73" s="123"/>
      <c r="V73" s="83"/>
      <c r="W73" s="83"/>
      <c r="X73" s="26"/>
      <c r="Y73" s="307"/>
      <c r="Z73" s="307"/>
      <c r="AA73" s="125">
        <f>IF(NF25="",0,IF(COUNTIF(MD14:NF14,1)&gt;0,IF(NF14=0,"中途",0),0))</f>
        <v>0</v>
      </c>
      <c r="AB73" s="123"/>
      <c r="AC73" s="83"/>
      <c r="AD73" s="83"/>
      <c r="AE73" s="1"/>
    </row>
    <row r="74" spans="2:31" ht="13.5" customHeight="1" x14ac:dyDescent="0.15">
      <c r="B74" s="234" t="s">
        <v>10</v>
      </c>
      <c r="C74" s="300" t="s">
        <v>107</v>
      </c>
      <c r="D74" s="123"/>
      <c r="AA74" s="125">
        <f>IF(NF23="",0,IF(COUNTIF(MD15:NF15,1)&gt;0,IF(NF15=0,"中途",0),0))</f>
        <v>0</v>
      </c>
      <c r="AB74" s="123"/>
    </row>
    <row r="75" spans="2:31" ht="13.5" customHeight="1" thickBot="1" x14ac:dyDescent="0.2">
      <c r="B75" s="202" t="s">
        <v>249</v>
      </c>
      <c r="C75" s="203"/>
      <c r="D75" s="204"/>
      <c r="AA75" s="233"/>
      <c r="AB75" s="124"/>
    </row>
    <row r="76" spans="2:31" ht="13.5" customHeight="1" x14ac:dyDescent="0.15">
      <c r="B76" s="195" t="s">
        <v>9</v>
      </c>
      <c r="C76" s="324" t="s">
        <v>228</v>
      </c>
      <c r="D76" s="194"/>
      <c r="E76" s="195">
        <f>COUNTIF(E61,"中途")+COUNTIF(E66,"中途")+COUNTIF(E71,"中途")</f>
        <v>0</v>
      </c>
      <c r="F76" s="194"/>
      <c r="G76" s="195">
        <f t="shared" ref="G76" si="619">COUNTIF(G61,"中途")+COUNTIF(G66,"中途")+COUNTIF(G71,"中途")</f>
        <v>0</v>
      </c>
      <c r="H76" s="194"/>
      <c r="I76" s="195">
        <f t="shared" ref="I76" si="620">COUNTIF(I61,"中途")+COUNTIF(I66,"中途")+COUNTIF(I71,"中途")</f>
        <v>0</v>
      </c>
      <c r="J76" s="194"/>
      <c r="K76" s="195">
        <f t="shared" ref="K76" si="621">COUNTIF(K61,"中途")+COUNTIF(K66,"中途")+COUNTIF(K71,"中途")</f>
        <v>0</v>
      </c>
      <c r="L76" s="194"/>
      <c r="M76" s="195">
        <f t="shared" ref="M76" si="622">COUNTIF(M61,"中途")+COUNTIF(M66,"中途")+COUNTIF(M71,"中途")</f>
        <v>0</v>
      </c>
      <c r="N76" s="194"/>
      <c r="O76" s="195">
        <f t="shared" ref="O76" si="623">COUNTIF(O61,"中途")+COUNTIF(O66,"中途")+COUNTIF(O71,"中途")</f>
        <v>0</v>
      </c>
      <c r="P76" s="194"/>
      <c r="Q76" s="195">
        <f t="shared" ref="Q76" si="624">COUNTIF(Q61,"中途")+COUNTIF(Q66,"中途")+COUNTIF(Q71,"中途")</f>
        <v>0</v>
      </c>
      <c r="R76" s="194"/>
      <c r="S76" s="195">
        <f t="shared" ref="S76" si="625">COUNTIF(S61,"中途")+COUNTIF(S66,"中途")+COUNTIF(S71,"中途")</f>
        <v>0</v>
      </c>
      <c r="T76" s="194"/>
      <c r="U76" s="195">
        <f t="shared" ref="U76" si="626">COUNTIF(U61,"中途")+COUNTIF(U66,"中途")+COUNTIF(U71,"中途")</f>
        <v>0</v>
      </c>
      <c r="V76" s="194"/>
      <c r="W76" s="195">
        <f t="shared" ref="W76" si="627">COUNTIF(W61,"中途")+COUNTIF(W66,"中途")+COUNTIF(W71,"中途")</f>
        <v>0</v>
      </c>
      <c r="X76" s="194"/>
      <c r="Y76" s="195">
        <f t="shared" ref="Y76" si="628">COUNTIF(Y61,"中途")+COUNTIF(Y66,"中途")+COUNTIF(Y71,"中途")</f>
        <v>0</v>
      </c>
      <c r="Z76" s="194"/>
      <c r="AA76" s="195">
        <f t="shared" ref="AA76" si="629">COUNTIF(AA61,"中途")+COUNTIF(AA66,"中途")+COUNTIF(AA71,"中途")</f>
        <v>0</v>
      </c>
      <c r="AB76" s="194"/>
      <c r="AC76" s="195">
        <f t="shared" ref="AC76" si="630">COUNTIF(AC61,"中途")+COUNTIF(AC66,"中途")+COUNTIF(AC71,"中途")</f>
        <v>0</v>
      </c>
      <c r="AD76" s="194"/>
    </row>
    <row r="77" spans="2:31" ht="13.5" customHeight="1" x14ac:dyDescent="0.15">
      <c r="B77" s="125" t="s">
        <v>9</v>
      </c>
      <c r="C77" s="300" t="s">
        <v>107</v>
      </c>
      <c r="D77" s="123"/>
      <c r="E77" s="125">
        <f>COUNTIF(E62,"中途")+COUNTIF(E67,"中途")+COUNTIF(E72,"中途")</f>
        <v>0</v>
      </c>
      <c r="F77" s="123"/>
      <c r="G77" s="125">
        <f t="shared" ref="G77" si="631">COUNTIF(G62,"中途")+COUNTIF(G67,"中途")+COUNTIF(G72,"中途")</f>
        <v>0</v>
      </c>
      <c r="H77" s="123"/>
      <c r="I77" s="125">
        <f t="shared" ref="I77" si="632">COUNTIF(I62,"中途")+COUNTIF(I67,"中途")+COUNTIF(I72,"中途")</f>
        <v>0</v>
      </c>
      <c r="J77" s="123"/>
      <c r="K77" s="125">
        <f t="shared" ref="K77" si="633">COUNTIF(K62,"中途")+COUNTIF(K67,"中途")+COUNTIF(K72,"中途")</f>
        <v>0</v>
      </c>
      <c r="L77" s="123"/>
      <c r="M77" s="125">
        <f t="shared" ref="M77" si="634">COUNTIF(M62,"中途")+COUNTIF(M67,"中途")+COUNTIF(M72,"中途")</f>
        <v>0</v>
      </c>
      <c r="N77" s="123"/>
      <c r="O77" s="125">
        <f t="shared" ref="O77" si="635">COUNTIF(O62,"中途")+COUNTIF(O67,"中途")+COUNTIF(O72,"中途")</f>
        <v>0</v>
      </c>
      <c r="P77" s="123"/>
      <c r="Q77" s="125">
        <f t="shared" ref="Q77" si="636">COUNTIF(Q62,"中途")+COUNTIF(Q67,"中途")+COUNTIF(Q72,"中途")</f>
        <v>0</v>
      </c>
      <c r="R77" s="123"/>
      <c r="S77" s="125">
        <f t="shared" ref="S77" si="637">COUNTIF(S62,"中途")+COUNTIF(S67,"中途")+COUNTIF(S72,"中途")</f>
        <v>0</v>
      </c>
      <c r="T77" s="123"/>
      <c r="U77" s="125">
        <f t="shared" ref="U77" si="638">COUNTIF(U62,"中途")+COUNTIF(U67,"中途")+COUNTIF(U72,"中途")</f>
        <v>0</v>
      </c>
      <c r="V77" s="123"/>
      <c r="W77" s="125">
        <f t="shared" ref="W77" si="639">COUNTIF(W62,"中途")+COUNTIF(W67,"中途")+COUNTIF(W72,"中途")</f>
        <v>0</v>
      </c>
      <c r="X77" s="123"/>
      <c r="Y77" s="125">
        <f t="shared" ref="Y77" si="640">COUNTIF(Y62,"中途")+COUNTIF(Y67,"中途")+COUNTIF(Y72,"中途")</f>
        <v>0</v>
      </c>
      <c r="Z77" s="123"/>
      <c r="AA77" s="125">
        <f t="shared" ref="AA77" si="641">COUNTIF(AA62,"中途")+COUNTIF(AA67,"中途")+COUNTIF(AA72,"中途")</f>
        <v>0</v>
      </c>
      <c r="AB77" s="123"/>
      <c r="AC77" s="125">
        <f t="shared" ref="AC77" si="642">COUNTIF(AC62,"中途")+COUNTIF(AC67,"中途")+COUNTIF(AC72,"中途")</f>
        <v>0</v>
      </c>
      <c r="AD77" s="123"/>
    </row>
    <row r="78" spans="2:31" ht="13.5" customHeight="1" x14ac:dyDescent="0.15">
      <c r="B78" s="234" t="s">
        <v>10</v>
      </c>
      <c r="C78" s="301" t="s">
        <v>228</v>
      </c>
      <c r="D78" s="123"/>
      <c r="E78" s="125">
        <f>COUNTIF(E63,"中途")+COUNTIF(E68,"中途")+COUNTIF(E73,"中途")</f>
        <v>0</v>
      </c>
      <c r="F78" s="123"/>
      <c r="G78" s="125">
        <f t="shared" ref="G78" si="643">COUNTIF(G63,"中途")+COUNTIF(G68,"中途")+COUNTIF(G73,"中途")</f>
        <v>0</v>
      </c>
      <c r="H78" s="123"/>
      <c r="I78" s="125">
        <f t="shared" ref="I78" si="644">COUNTIF(I63,"中途")+COUNTIF(I68,"中途")+COUNTIF(I73,"中途")</f>
        <v>0</v>
      </c>
      <c r="J78" s="123"/>
      <c r="K78" s="125">
        <f t="shared" ref="K78" si="645">COUNTIF(K63,"中途")+COUNTIF(K68,"中途")+COUNTIF(K73,"中途")</f>
        <v>0</v>
      </c>
      <c r="L78" s="123"/>
      <c r="M78" s="125">
        <f t="shared" ref="M78" si="646">COUNTIF(M63,"中途")+COUNTIF(M68,"中途")+COUNTIF(M73,"中途")</f>
        <v>0</v>
      </c>
      <c r="N78" s="123"/>
      <c r="O78" s="125">
        <f t="shared" ref="O78" si="647">COUNTIF(O63,"中途")+COUNTIF(O68,"中途")+COUNTIF(O73,"中途")</f>
        <v>0</v>
      </c>
      <c r="P78" s="123"/>
      <c r="Q78" s="125">
        <f t="shared" ref="Q78" si="648">COUNTIF(Q63,"中途")+COUNTIF(Q68,"中途")+COUNTIF(Q73,"中途")</f>
        <v>0</v>
      </c>
      <c r="R78" s="123"/>
      <c r="S78" s="125">
        <f t="shared" ref="S78" si="649">COUNTIF(S63,"中途")+COUNTIF(S68,"中途")+COUNTIF(S73,"中途")</f>
        <v>0</v>
      </c>
      <c r="T78" s="123"/>
      <c r="U78" s="125">
        <f t="shared" ref="U78" si="650">COUNTIF(U63,"中途")+COUNTIF(U68,"中途")+COUNTIF(U73,"中途")</f>
        <v>0</v>
      </c>
      <c r="V78" s="123"/>
      <c r="W78" s="125">
        <f t="shared" ref="W78" si="651">COUNTIF(W63,"中途")+COUNTIF(W68,"中途")+COUNTIF(W73,"中途")</f>
        <v>0</v>
      </c>
      <c r="X78" s="123"/>
      <c r="Y78" s="125">
        <f t="shared" ref="Y78" si="652">COUNTIF(Y63,"中途")+COUNTIF(Y68,"中途")+COUNTIF(Y73,"中途")</f>
        <v>0</v>
      </c>
      <c r="Z78" s="123"/>
      <c r="AA78" s="125">
        <f t="shared" ref="AA78" si="653">COUNTIF(AA63,"中途")+COUNTIF(AA68,"中途")+COUNTIF(AA73,"中途")</f>
        <v>0</v>
      </c>
      <c r="AB78" s="123"/>
      <c r="AC78" s="125">
        <f t="shared" ref="AC78" si="654">COUNTIF(AC63,"中途")+COUNTIF(AC68,"中途")+COUNTIF(AC73,"中途")</f>
        <v>0</v>
      </c>
      <c r="AD78" s="123"/>
    </row>
    <row r="79" spans="2:31" ht="13.5" customHeight="1" x14ac:dyDescent="0.15">
      <c r="B79" s="234" t="s">
        <v>10</v>
      </c>
      <c r="C79" s="300" t="s">
        <v>107</v>
      </c>
      <c r="D79" s="123"/>
      <c r="E79" s="125">
        <f>COUNTIF(E64,"中途")+COUNTIF(E69,"中途")+COUNTIF(E74,"中途")</f>
        <v>0</v>
      </c>
      <c r="F79" s="123"/>
      <c r="G79" s="125">
        <f t="shared" ref="G79" si="655">COUNTIF(G64,"中途")+COUNTIF(G69,"中途")+COUNTIF(G74,"中途")</f>
        <v>0</v>
      </c>
      <c r="H79" s="123"/>
      <c r="I79" s="125">
        <f t="shared" ref="I79" si="656">COUNTIF(I64,"中途")+COUNTIF(I69,"中途")+COUNTIF(I74,"中途")</f>
        <v>0</v>
      </c>
      <c r="J79" s="123"/>
      <c r="K79" s="125">
        <f t="shared" ref="K79" si="657">COUNTIF(K64,"中途")+COUNTIF(K69,"中途")+COUNTIF(K74,"中途")</f>
        <v>0</v>
      </c>
      <c r="L79" s="123"/>
      <c r="M79" s="125">
        <f t="shared" ref="M79" si="658">COUNTIF(M64,"中途")+COUNTIF(M69,"中途")+COUNTIF(M74,"中途")</f>
        <v>0</v>
      </c>
      <c r="N79" s="123"/>
      <c r="O79" s="125">
        <f t="shared" ref="O79" si="659">COUNTIF(O64,"中途")+COUNTIF(O69,"中途")+COUNTIF(O74,"中途")</f>
        <v>0</v>
      </c>
      <c r="P79" s="123"/>
      <c r="Q79" s="125">
        <f t="shared" ref="Q79" si="660">COUNTIF(Q64,"中途")+COUNTIF(Q69,"中途")+COUNTIF(Q74,"中途")</f>
        <v>0</v>
      </c>
      <c r="R79" s="123"/>
      <c r="S79" s="125">
        <f t="shared" ref="S79" si="661">COUNTIF(S64,"中途")+COUNTIF(S69,"中途")+COUNTIF(S74,"中途")</f>
        <v>0</v>
      </c>
      <c r="T79" s="123"/>
      <c r="U79" s="125">
        <f t="shared" ref="U79" si="662">COUNTIF(U64,"中途")+COUNTIF(U69,"中途")+COUNTIF(U74,"中途")</f>
        <v>0</v>
      </c>
      <c r="V79" s="123"/>
      <c r="W79" s="125">
        <f t="shared" ref="W79" si="663">COUNTIF(W64,"中途")+COUNTIF(W69,"中途")+COUNTIF(W74,"中途")</f>
        <v>0</v>
      </c>
      <c r="X79" s="123"/>
      <c r="Y79" s="125">
        <f t="shared" ref="Y79" si="664">COUNTIF(Y64,"中途")+COUNTIF(Y69,"中途")+COUNTIF(Y74,"中途")</f>
        <v>0</v>
      </c>
      <c r="Z79" s="123"/>
      <c r="AA79" s="125">
        <f t="shared" ref="AA79" si="665">COUNTIF(AA64,"中途")+COUNTIF(AA69,"中途")+COUNTIF(AA74,"中途")</f>
        <v>0</v>
      </c>
      <c r="AB79" s="123"/>
      <c r="AC79" s="125">
        <f t="shared" ref="AC79" si="666">COUNTIF(AC64,"中途")+COUNTIF(AC69,"中途")+COUNTIF(AC74,"中途")</f>
        <v>0</v>
      </c>
      <c r="AD79" s="123"/>
    </row>
    <row r="80" spans="2:31" ht="13.5" customHeight="1" thickBot="1" x14ac:dyDescent="0.2">
      <c r="B80" s="280" t="s">
        <v>250</v>
      </c>
      <c r="C80" s="281"/>
      <c r="D80" s="282"/>
      <c r="E80" s="233"/>
      <c r="F80" s="124"/>
      <c r="G80" s="233"/>
      <c r="H80" s="124"/>
      <c r="I80" s="233"/>
      <c r="J80" s="124"/>
      <c r="K80" s="233"/>
      <c r="L80" s="124"/>
      <c r="M80" s="233"/>
      <c r="N80" s="124"/>
      <c r="O80" s="233"/>
      <c r="P80" s="124"/>
      <c r="Q80" s="233"/>
      <c r="R80" s="124"/>
      <c r="S80" s="233"/>
      <c r="T80" s="124"/>
      <c r="U80" s="233"/>
      <c r="V80" s="124"/>
      <c r="W80" s="233"/>
      <c r="X80" s="124"/>
      <c r="Y80" s="233"/>
      <c r="Z80" s="124"/>
      <c r="AA80" s="233"/>
      <c r="AB80" s="124"/>
      <c r="AC80" s="233"/>
      <c r="AD80" s="124"/>
    </row>
    <row r="81" spans="2:30" ht="13.5" customHeight="1" x14ac:dyDescent="0.15">
      <c r="B81" s="195" t="s">
        <v>9</v>
      </c>
      <c r="C81" s="324" t="s">
        <v>228</v>
      </c>
      <c r="D81" s="194"/>
      <c r="E81" s="195">
        <f ca="1">COUNTIF(E$5:AI$5,"*土*")+COUNTIF(E$5:AI$5,"*日*")</f>
        <v>10</v>
      </c>
      <c r="F81" s="194"/>
      <c r="G81" s="195">
        <f ca="1">COUNTIF(AJ$5:BM$5,"*土*")+COUNTIF(AJ$5:BM$5,"*日*")</f>
        <v>8</v>
      </c>
      <c r="H81" s="194"/>
      <c r="I81" s="195">
        <f ca="1">COUNTIF(BN$5:CR$5,"*土*")+COUNTIF(BN$5:CR$5,"*日*")</f>
        <v>9</v>
      </c>
      <c r="J81" s="194"/>
      <c r="K81" s="195">
        <f ca="1">COUNTIF(CS$5:DV$5,"*土*")+COUNTIF(CS$5:DV$5,"*日*")</f>
        <v>9</v>
      </c>
      <c r="L81" s="194"/>
      <c r="M81" s="195">
        <f ca="1">COUNTIF(DW$5:FA$5,"*土*")+COUNTIF(DW$5:FA$5,"*日*")</f>
        <v>8</v>
      </c>
      <c r="N81" s="194"/>
      <c r="O81" s="195">
        <f ca="1">COUNTIF(FB$5:GF$5,"*土*")+COUNTIF(FB$5:GF$5,"*日*")</f>
        <v>10</v>
      </c>
      <c r="P81" s="194"/>
      <c r="Q81" s="195">
        <f ca="1">COUNTIF(GG$5:HJ$5,"*土*")+COUNTIF(GG$5:HJ$5,"*日*")</f>
        <v>8</v>
      </c>
      <c r="R81" s="194"/>
      <c r="S81" s="195">
        <f ca="1">COUNTIF(HK$5:IO$5,"*土*")+COUNTIF(HK$5:IO$5,"*日*")</f>
        <v>8</v>
      </c>
      <c r="T81" s="194"/>
      <c r="U81" s="195">
        <f ca="1">COUNTIF(IP$5:JS$5,"*土*")+COUNTIF(IP$5:JS$5,"*日*")</f>
        <v>10</v>
      </c>
      <c r="V81" s="194"/>
      <c r="W81" s="195">
        <f ca="1">COUNTIF(JT$5:KX$5,"*土*")+COUNTIF(JT$5:KX$5,"*日*")</f>
        <v>8</v>
      </c>
      <c r="X81" s="194"/>
      <c r="Y81" s="195">
        <f ca="1">COUNTIF(KY$5:MC$5,"*土*")+COUNTIF(KY$5:MC$5,"*日*")</f>
        <v>9</v>
      </c>
      <c r="Z81" s="194"/>
      <c r="AA81" s="195">
        <f ca="1">COUNTIF(MD$5:NF$5,"*土*")+COUNTIF(MD$5:NF$5,"*日*")</f>
        <v>8</v>
      </c>
      <c r="AB81" s="194"/>
      <c r="AC81" s="195">
        <f ca="1">COUNTIF(NG$5:OK$5,"*土*")+COUNTIF(NG$5:OK$5,"*日*")</f>
        <v>9</v>
      </c>
      <c r="AD81" s="194"/>
    </row>
    <row r="82" spans="2:30" ht="13.5" customHeight="1" x14ac:dyDescent="0.15">
      <c r="B82" s="125" t="s">
        <v>9</v>
      </c>
      <c r="C82" s="300" t="s">
        <v>107</v>
      </c>
      <c r="D82" s="123"/>
      <c r="E82" s="125">
        <f ca="1">COUNTIF(E$5:AI$5,"*土*")+COUNTIF(E$5:AI$5,"*日*")</f>
        <v>10</v>
      </c>
      <c r="F82" s="123"/>
      <c r="G82" s="125">
        <f ca="1">COUNTIF(AJ$5:BM$5,"*土*")+COUNTIF(AJ$5:BM$5,"*日*")</f>
        <v>8</v>
      </c>
      <c r="H82" s="123"/>
      <c r="I82" s="125">
        <f ca="1">COUNTIF(BN$5:CR$5,"*土*")+COUNTIF(BN$5:CR$5,"*日*")</f>
        <v>9</v>
      </c>
      <c r="J82" s="123"/>
      <c r="K82" s="125">
        <f ca="1">COUNTIF(CS$5:DV$5,"*土*")+COUNTIF(CS$5:DV$5,"*日*")</f>
        <v>9</v>
      </c>
      <c r="L82" s="123"/>
      <c r="M82" s="125">
        <f ca="1">COUNTIF(DW$5:FA$5,"*土*")+COUNTIF(DW$5:FA$5,"*日*")</f>
        <v>8</v>
      </c>
      <c r="N82" s="123"/>
      <c r="O82" s="125">
        <f ca="1">COUNTIF(FB$5:GF$5,"*土*")+COUNTIF(FB$5:GF$5,"*日*")</f>
        <v>10</v>
      </c>
      <c r="P82" s="123"/>
      <c r="Q82" s="125">
        <f ca="1">COUNTIF(GG$5:HJ$5,"*土*")+COUNTIF(GG$5:HJ$5,"*日*")</f>
        <v>8</v>
      </c>
      <c r="R82" s="123"/>
      <c r="S82" s="125">
        <f ca="1">COUNTIF(HK$5:IO$5,"*土*")+COUNTIF(HK$5:IO$5,"*日*")</f>
        <v>8</v>
      </c>
      <c r="T82" s="123"/>
      <c r="U82" s="125">
        <f ca="1">COUNTIF(IP$5:JS$5,"*土*")+COUNTIF(IP$5:JS$5,"*日*")</f>
        <v>10</v>
      </c>
      <c r="V82" s="123"/>
      <c r="W82" s="125">
        <f ca="1">COUNTIF(JT$5:KX$5,"*土*")+COUNTIF(JT$5:KX$5,"*日*")</f>
        <v>8</v>
      </c>
      <c r="X82" s="123"/>
      <c r="Y82" s="125">
        <f ca="1">COUNTIF(KY$5:MC$5,"*土*")+COUNTIF(KY$5:MC$5,"*日*")</f>
        <v>9</v>
      </c>
      <c r="Z82" s="123"/>
      <c r="AA82" s="125">
        <f ca="1">COUNTIF(MD$5:NF$5,"*土*")+COUNTIF(MD$5:NF$5,"*日*")</f>
        <v>8</v>
      </c>
      <c r="AB82" s="123"/>
      <c r="AC82" s="125">
        <f ca="1">COUNTIF(NG$5:OK$5,"*土*")+COUNTIF(NG$5:OK$5,"*日*")</f>
        <v>9</v>
      </c>
      <c r="AD82" s="123"/>
    </row>
    <row r="83" spans="2:30" ht="13.5" customHeight="1" x14ac:dyDescent="0.15">
      <c r="B83" s="234" t="s">
        <v>10</v>
      </c>
      <c r="C83" s="301" t="s">
        <v>228</v>
      </c>
      <c r="D83" s="123"/>
      <c r="E83" s="125">
        <f ca="1">COUNTIF(E$5:AI$5,"*土*")+COUNTIF(E$5:AI$5,"*日*")</f>
        <v>10</v>
      </c>
      <c r="F83" s="123"/>
      <c r="G83" s="125">
        <f ca="1">COUNTIF(AJ$5:BM$5,"*土*")+COUNTIF(AJ$5:BM$5,"*日*")</f>
        <v>8</v>
      </c>
      <c r="H83" s="123"/>
      <c r="I83" s="125">
        <f ca="1">COUNTIF(BN$5:CR$5,"*土*")+COUNTIF(BN$5:CR$5,"*日*")</f>
        <v>9</v>
      </c>
      <c r="J83" s="123"/>
      <c r="K83" s="125">
        <f ca="1">COUNTIF(CS$5:DV$5,"*土*")+COUNTIF(CS$5:DV$5,"*日*")</f>
        <v>9</v>
      </c>
      <c r="L83" s="123"/>
      <c r="M83" s="125">
        <f ca="1">COUNTIF(DW$5:FA$5,"*土*")+COUNTIF(DW$5:FA$5,"*日*")</f>
        <v>8</v>
      </c>
      <c r="N83" s="123"/>
      <c r="O83" s="125">
        <f ca="1">COUNTIF(FB$5:GF$5,"*土*")+COUNTIF(FB$5:GF$5,"*日*")</f>
        <v>10</v>
      </c>
      <c r="P83" s="123"/>
      <c r="Q83" s="125">
        <f ca="1">COUNTIF(GG$5:HJ$5,"*土*")+COUNTIF(GG$5:HJ$5,"*日*")</f>
        <v>8</v>
      </c>
      <c r="R83" s="123"/>
      <c r="S83" s="125">
        <f ca="1">COUNTIF(HK$5:IO$5,"*土*")+COUNTIF(HK$5:IO$5,"*日*")</f>
        <v>8</v>
      </c>
      <c r="T83" s="123"/>
      <c r="U83" s="125">
        <f ca="1">COUNTIF(IP$5:JS$5,"*土*")+COUNTIF(IP$5:JS$5,"*日*")</f>
        <v>10</v>
      </c>
      <c r="V83" s="123"/>
      <c r="W83" s="125">
        <f ca="1">COUNTIF(JT$5:KX$5,"*土*")+COUNTIF(JT$5:KX$5,"*日*")</f>
        <v>8</v>
      </c>
      <c r="X83" s="123"/>
      <c r="Y83" s="125">
        <f ca="1">COUNTIF(KY$5:MC$5,"*土*")+COUNTIF(KY$5:MC$5,"*日*")</f>
        <v>9</v>
      </c>
      <c r="Z83" s="123"/>
      <c r="AA83" s="125">
        <f ca="1">COUNTIF(MD$5:NF$5,"*土*")+COUNTIF(MD$5:NF$5,"*日*")</f>
        <v>8</v>
      </c>
      <c r="AB83" s="123"/>
      <c r="AC83" s="125">
        <f ca="1">COUNTIF(NG$5:OK$5,"*土*")+COUNTIF(NG$5:OK$5,"*日*")</f>
        <v>9</v>
      </c>
      <c r="AD83" s="123"/>
    </row>
    <row r="84" spans="2:30" ht="13.5" customHeight="1" x14ac:dyDescent="0.15">
      <c r="B84" s="234" t="s">
        <v>10</v>
      </c>
      <c r="C84" s="300" t="s">
        <v>107</v>
      </c>
      <c r="D84" s="123"/>
      <c r="E84" s="125">
        <f ca="1">COUNTIF(E$5:AI$5,"*土*")+COUNTIF(E$5:AI$5,"*日*")</f>
        <v>10</v>
      </c>
      <c r="F84" s="123"/>
      <c r="G84" s="125">
        <f ca="1">COUNTIF(AJ$5:BM$5,"*土*")+COUNTIF(AJ$5:BM$5,"*日*")</f>
        <v>8</v>
      </c>
      <c r="H84" s="123"/>
      <c r="I84" s="125">
        <f ca="1">COUNTIF(BN$5:CR$5,"*土*")+COUNTIF(BN$5:CR$5,"*日*")</f>
        <v>9</v>
      </c>
      <c r="J84" s="123"/>
      <c r="K84" s="125">
        <f ca="1">COUNTIF(CS$5:DV$5,"*土*")+COUNTIF(CS$5:DV$5,"*日*")</f>
        <v>9</v>
      </c>
      <c r="L84" s="123"/>
      <c r="M84" s="125">
        <f ca="1">COUNTIF(DW$5:FA$5,"*土*")+COUNTIF(DW$5:FA$5,"*日*")</f>
        <v>8</v>
      </c>
      <c r="N84" s="123"/>
      <c r="O84" s="125">
        <f ca="1">COUNTIF(FB$5:GF$5,"*土*")+COUNTIF(FB$5:GF$5,"*日*")</f>
        <v>10</v>
      </c>
      <c r="P84" s="123"/>
      <c r="Q84" s="125">
        <f ca="1">COUNTIF(GG$5:HJ$5,"*土*")+COUNTIF(GG$5:HJ$5,"*日*")</f>
        <v>8</v>
      </c>
      <c r="R84" s="123"/>
      <c r="S84" s="125">
        <f ca="1">COUNTIF(HK$5:IO$5,"*土*")+COUNTIF(HK$5:IO$5,"*日*")</f>
        <v>8</v>
      </c>
      <c r="T84" s="123"/>
      <c r="U84" s="125">
        <f ca="1">COUNTIF(IP$5:JS$5,"*土*")+COUNTIF(IP$5:JS$5,"*日*")</f>
        <v>10</v>
      </c>
      <c r="V84" s="123"/>
      <c r="W84" s="125">
        <f ca="1">COUNTIF(JT$5:KX$5,"*土*")+COUNTIF(JT$5:KX$5,"*日*")</f>
        <v>8</v>
      </c>
      <c r="X84" s="123"/>
      <c r="Y84" s="125">
        <f ca="1">COUNTIF(KY$5:MC$5,"*土*")+COUNTIF(KY$5:MC$5,"*日*")</f>
        <v>9</v>
      </c>
      <c r="Z84" s="123"/>
      <c r="AA84" s="125">
        <f ca="1">COUNTIF(MD$5:NF$5,"*土*")+COUNTIF(MD$5:NF$5,"*日*")</f>
        <v>8</v>
      </c>
      <c r="AB84" s="123"/>
      <c r="AC84" s="125">
        <f ca="1">COUNTIF(NG$5:OK$5,"*土*")+COUNTIF(NG$5:OK$5,"*日*")</f>
        <v>9</v>
      </c>
      <c r="AD84" s="123"/>
    </row>
    <row r="85" spans="2:30" ht="13.5" customHeight="1" thickBot="1" x14ac:dyDescent="0.2">
      <c r="B85" s="280" t="s">
        <v>251</v>
      </c>
      <c r="C85" s="281"/>
      <c r="D85" s="282"/>
      <c r="E85" s="233"/>
      <c r="F85" s="124"/>
      <c r="G85" s="233"/>
      <c r="H85" s="124"/>
      <c r="I85" s="233"/>
      <c r="J85" s="124"/>
      <c r="K85" s="233"/>
      <c r="L85" s="124"/>
      <c r="M85" s="233"/>
      <c r="N85" s="124"/>
      <c r="O85" s="233"/>
      <c r="P85" s="124"/>
      <c r="Q85" s="233"/>
      <c r="R85" s="124"/>
      <c r="S85" s="233"/>
      <c r="T85" s="124"/>
      <c r="U85" s="233"/>
      <c r="V85" s="124"/>
      <c r="W85" s="233"/>
      <c r="X85" s="124"/>
      <c r="Y85" s="233"/>
      <c r="Z85" s="124"/>
      <c r="AA85" s="233"/>
      <c r="AB85" s="124"/>
      <c r="AC85" s="233"/>
      <c r="AD85" s="124"/>
    </row>
    <row r="86" spans="2:30" ht="13.5" customHeight="1" x14ac:dyDescent="0.15">
      <c r="B86" s="195" t="s">
        <v>9</v>
      </c>
      <c r="C86" s="324" t="s">
        <v>228</v>
      </c>
      <c r="D86" s="194"/>
      <c r="E86" s="195">
        <f>COUNTIF(E17:AI17,"*土*")+COUNTIF(E17:AI17,"*日*")</f>
        <v>0</v>
      </c>
      <c r="F86" s="194"/>
      <c r="G86" s="195">
        <f>COUNTIF(AJ17:BM17,"*土*")+COUNTIF(AJ17:BM17,"*日*")</f>
        <v>0</v>
      </c>
      <c r="H86" s="194"/>
      <c r="I86" s="195">
        <f>COUNTIF(BN17:CR17,"*土*")+COUNTIF(BN17:CR17,"*日*")</f>
        <v>0</v>
      </c>
      <c r="J86" s="194"/>
      <c r="K86" s="195">
        <f>COUNTIF(CS17:DV17,"*土*")+COUNTIF(CS17:DV17,"*日*")</f>
        <v>0</v>
      </c>
      <c r="L86" s="194"/>
      <c r="M86" s="195">
        <f>COUNTIF(DW17:FA17,"*土*")+COUNTIF(DW17:FA17,"*日*")</f>
        <v>0</v>
      </c>
      <c r="N86" s="194"/>
      <c r="O86" s="195">
        <f>COUNTIF(FB17:GF17,"*土*")+COUNTIF(FB17:GF17,"*日*")</f>
        <v>0</v>
      </c>
      <c r="P86" s="194"/>
      <c r="Q86" s="195">
        <f>COUNTIF(GG17:HJ17,"*土*")+COUNTIF(GG17:HJ17,"*日*")</f>
        <v>0</v>
      </c>
      <c r="R86" s="194"/>
      <c r="S86" s="195">
        <f>COUNTIF(HK17:IO17,"*土*")+COUNTIF(HK17:IO17,"*日*")</f>
        <v>0</v>
      </c>
      <c r="T86" s="194"/>
      <c r="U86" s="195">
        <f>COUNTIF(IP17:JS17,"*土*")+COUNTIF(IP17:JS17,"*日*")</f>
        <v>0</v>
      </c>
      <c r="V86" s="194"/>
      <c r="W86" s="195">
        <f>COUNTIF(JT17:KX17,"*土*")+COUNTIF(JT17:KX17,"*日*")</f>
        <v>0</v>
      </c>
      <c r="X86" s="194"/>
      <c r="Y86" s="195">
        <f>COUNTIF(KY17:MC17,"*土*")+COUNTIF(KY17:MC17,"*日*")</f>
        <v>0</v>
      </c>
      <c r="Z86" s="194"/>
      <c r="AA86" s="195">
        <f>COUNTIF(MD17:NF17,"*土*")+COUNTIF(MD17:NF17,"*日*")</f>
        <v>0</v>
      </c>
      <c r="AB86" s="194"/>
      <c r="AC86" s="195">
        <f>COUNTIF(NG17:OK17,"*土*")+COUNTIF(NG17:OK17,"*日*")</f>
        <v>0</v>
      </c>
      <c r="AD86" s="194"/>
    </row>
    <row r="87" spans="2:30" ht="13.5" customHeight="1" x14ac:dyDescent="0.15">
      <c r="B87" s="125" t="s">
        <v>9</v>
      </c>
      <c r="C87" s="300" t="s">
        <v>107</v>
      </c>
      <c r="D87" s="123"/>
      <c r="E87" s="125">
        <f>COUNTIF(E18:AI18,"*土*")+COUNTIF(E18:AI18,"*日*")</f>
        <v>0</v>
      </c>
      <c r="F87" s="123"/>
      <c r="G87" s="125">
        <f t="shared" ref="G87:G89" si="667">COUNTIF(AJ18:BM18,"*土*")+COUNTIF(AJ18:BM18,"*日*")</f>
        <v>0</v>
      </c>
      <c r="H87" s="123"/>
      <c r="I87" s="125">
        <f t="shared" ref="I87:I89" si="668">COUNTIF(BN18:CR18,"*土*")+COUNTIF(BN18:CR18,"*日*")</f>
        <v>0</v>
      </c>
      <c r="J87" s="123"/>
      <c r="K87" s="125">
        <f t="shared" ref="K87:K89" si="669">COUNTIF(CS18:DV18,"*土*")+COUNTIF(CS18:DV18,"*日*")</f>
        <v>0</v>
      </c>
      <c r="L87" s="123"/>
      <c r="M87" s="125">
        <f t="shared" ref="M87:M89" si="670">COUNTIF(DW18:FA18,"*土*")+COUNTIF(DW18:FA18,"*日*")</f>
        <v>0</v>
      </c>
      <c r="N87" s="123"/>
      <c r="O87" s="125">
        <f t="shared" ref="O87:O89" si="671">COUNTIF(FB18:GF18,"*土*")+COUNTIF(FB18:GF18,"*日*")</f>
        <v>0</v>
      </c>
      <c r="P87" s="123"/>
      <c r="Q87" s="125">
        <f t="shared" ref="Q87:Q89" si="672">COUNTIF(GG18:HJ18,"*土*")+COUNTIF(GG18:HJ18,"*日*")</f>
        <v>0</v>
      </c>
      <c r="R87" s="123"/>
      <c r="S87" s="125">
        <f t="shared" ref="S87:S89" si="673">COUNTIF(HK18:IO18,"*土*")+COUNTIF(HK18:IO18,"*日*")</f>
        <v>0</v>
      </c>
      <c r="T87" s="123"/>
      <c r="U87" s="125">
        <f t="shared" ref="U87:U89" si="674">COUNTIF(IP18:JS18,"*土*")+COUNTIF(IP18:JS18,"*日*")</f>
        <v>0</v>
      </c>
      <c r="V87" s="123"/>
      <c r="W87" s="125">
        <f t="shared" ref="W87:W89" si="675">COUNTIF(JT18:KX18,"*土*")+COUNTIF(JT18:KX18,"*日*")</f>
        <v>0</v>
      </c>
      <c r="X87" s="123"/>
      <c r="Y87" s="125">
        <f t="shared" ref="Y87:Y89" si="676">COUNTIF(KY18:MC18,"*土*")+COUNTIF(KY18:MC18,"*日*")</f>
        <v>0</v>
      </c>
      <c r="Z87" s="123"/>
      <c r="AA87" s="125">
        <f t="shared" ref="AA87:AA89" si="677">COUNTIF(MD18:NF18,"*土*")+COUNTIF(MD18:NF18,"*日*")</f>
        <v>0</v>
      </c>
      <c r="AB87" s="123"/>
      <c r="AC87" s="125">
        <f t="shared" ref="AC87:AC89" si="678">COUNTIF(NG18:OK18,"*土*")+COUNTIF(NG18:OK18,"*日*")</f>
        <v>0</v>
      </c>
      <c r="AD87" s="123"/>
    </row>
    <row r="88" spans="2:30" ht="13.5" customHeight="1" x14ac:dyDescent="0.15">
      <c r="B88" s="234" t="s">
        <v>10</v>
      </c>
      <c r="C88" s="301" t="s">
        <v>228</v>
      </c>
      <c r="D88" s="123"/>
      <c r="E88" s="125">
        <f t="shared" ref="E88:E89" si="679">COUNTIF(E19:AI19,"*土*")+COUNTIF(E19:AI19,"*日*")</f>
        <v>0</v>
      </c>
      <c r="F88" s="123"/>
      <c r="G88" s="125">
        <f t="shared" si="667"/>
        <v>0</v>
      </c>
      <c r="H88" s="123"/>
      <c r="I88" s="125">
        <f t="shared" si="668"/>
        <v>0</v>
      </c>
      <c r="J88" s="123"/>
      <c r="K88" s="125">
        <f t="shared" si="669"/>
        <v>0</v>
      </c>
      <c r="L88" s="123"/>
      <c r="M88" s="125">
        <f t="shared" si="670"/>
        <v>0</v>
      </c>
      <c r="N88" s="123"/>
      <c r="O88" s="125">
        <f t="shared" si="671"/>
        <v>0</v>
      </c>
      <c r="P88" s="123"/>
      <c r="Q88" s="125">
        <f t="shared" si="672"/>
        <v>0</v>
      </c>
      <c r="R88" s="123"/>
      <c r="S88" s="125">
        <f t="shared" si="673"/>
        <v>0</v>
      </c>
      <c r="T88" s="123"/>
      <c r="U88" s="125">
        <f t="shared" si="674"/>
        <v>0</v>
      </c>
      <c r="V88" s="123"/>
      <c r="W88" s="125">
        <f t="shared" si="675"/>
        <v>0</v>
      </c>
      <c r="X88" s="123"/>
      <c r="Y88" s="125">
        <f t="shared" si="676"/>
        <v>0</v>
      </c>
      <c r="Z88" s="123"/>
      <c r="AA88" s="125">
        <f t="shared" si="677"/>
        <v>0</v>
      </c>
      <c r="AB88" s="123"/>
      <c r="AC88" s="125">
        <f t="shared" si="678"/>
        <v>0</v>
      </c>
      <c r="AD88" s="123"/>
    </row>
    <row r="89" spans="2:30" ht="13.5" customHeight="1" x14ac:dyDescent="0.15">
      <c r="B89" s="234" t="s">
        <v>10</v>
      </c>
      <c r="C89" s="300" t="s">
        <v>107</v>
      </c>
      <c r="D89" s="123"/>
      <c r="E89" s="125">
        <f t="shared" si="679"/>
        <v>0</v>
      </c>
      <c r="F89" s="123"/>
      <c r="G89" s="125">
        <f t="shared" si="667"/>
        <v>0</v>
      </c>
      <c r="H89" s="123"/>
      <c r="I89" s="125">
        <f t="shared" si="668"/>
        <v>0</v>
      </c>
      <c r="J89" s="123"/>
      <c r="K89" s="125">
        <f t="shared" si="669"/>
        <v>0</v>
      </c>
      <c r="L89" s="123"/>
      <c r="M89" s="125">
        <f t="shared" si="670"/>
        <v>0</v>
      </c>
      <c r="N89" s="123"/>
      <c r="O89" s="125">
        <f t="shared" si="671"/>
        <v>0</v>
      </c>
      <c r="P89" s="123"/>
      <c r="Q89" s="125">
        <f t="shared" si="672"/>
        <v>0</v>
      </c>
      <c r="R89" s="123"/>
      <c r="S89" s="125">
        <f t="shared" si="673"/>
        <v>0</v>
      </c>
      <c r="T89" s="123"/>
      <c r="U89" s="125">
        <f t="shared" si="674"/>
        <v>0</v>
      </c>
      <c r="V89" s="123"/>
      <c r="W89" s="125">
        <f t="shared" si="675"/>
        <v>0</v>
      </c>
      <c r="X89" s="123"/>
      <c r="Y89" s="125">
        <f t="shared" si="676"/>
        <v>0</v>
      </c>
      <c r="Z89" s="123"/>
      <c r="AA89" s="125">
        <f t="shared" si="677"/>
        <v>0</v>
      </c>
      <c r="AB89" s="123"/>
      <c r="AC89" s="125">
        <f t="shared" si="678"/>
        <v>0</v>
      </c>
      <c r="AD89" s="123"/>
    </row>
    <row r="90" spans="2:30" ht="13.5" customHeight="1" thickBot="1" x14ac:dyDescent="0.2">
      <c r="B90" s="280" t="s">
        <v>253</v>
      </c>
      <c r="C90" s="281"/>
      <c r="D90" s="282"/>
      <c r="E90" s="233"/>
      <c r="F90" s="124"/>
      <c r="G90" s="233"/>
      <c r="H90" s="124"/>
      <c r="I90" s="233"/>
      <c r="J90" s="124"/>
      <c r="K90" s="233"/>
      <c r="L90" s="124"/>
      <c r="M90" s="233"/>
      <c r="N90" s="124"/>
      <c r="O90" s="233"/>
      <c r="P90" s="124"/>
      <c r="Q90" s="233"/>
      <c r="R90" s="124"/>
      <c r="S90" s="233"/>
      <c r="T90" s="124"/>
      <c r="U90" s="233"/>
      <c r="V90" s="124"/>
      <c r="W90" s="233"/>
      <c r="X90" s="124"/>
      <c r="Y90" s="233"/>
      <c r="Z90" s="124"/>
      <c r="AA90" s="233"/>
      <c r="AB90" s="124"/>
      <c r="AC90" s="233"/>
      <c r="AD90" s="124"/>
    </row>
    <row r="91" spans="2:30" ht="13.5" customHeight="1" x14ac:dyDescent="0.15">
      <c r="B91" s="195" t="s">
        <v>9</v>
      </c>
      <c r="C91" s="324" t="s">
        <v>228</v>
      </c>
      <c r="D91" s="194"/>
      <c r="E91" s="195">
        <f>COUNTIF(E17:AI17,"*休*")</f>
        <v>0</v>
      </c>
      <c r="F91" s="194"/>
      <c r="G91" s="195">
        <f>COUNTIF(AJ17:BM17,"*休*")</f>
        <v>0</v>
      </c>
      <c r="H91" s="194"/>
      <c r="I91" s="195">
        <f>COUNTIF(BN17:CR17,"*休*")</f>
        <v>0</v>
      </c>
      <c r="J91" s="194"/>
      <c r="K91" s="195">
        <f>COUNTIF(CS17:DV17,"*休*")</f>
        <v>0</v>
      </c>
      <c r="L91" s="194"/>
      <c r="M91" s="195">
        <f>COUNTIF(DW17:FA17,"*休*")</f>
        <v>0</v>
      </c>
      <c r="N91" s="194"/>
      <c r="O91" s="195">
        <f>COUNTIF(FB17:GF17,"*休*")</f>
        <v>0</v>
      </c>
      <c r="P91" s="194"/>
      <c r="Q91" s="195">
        <f>COUNTIF(GG17:HJ17,"*休*")</f>
        <v>0</v>
      </c>
      <c r="R91" s="194"/>
      <c r="S91" s="195">
        <f>COUNTIF(HK17:IO17,"*休*")</f>
        <v>0</v>
      </c>
      <c r="T91" s="194"/>
      <c r="U91" s="195">
        <f>COUNTIF(IP17:JS17,"*休*")</f>
        <v>0</v>
      </c>
      <c r="V91" s="194"/>
      <c r="W91" s="195">
        <f>COUNTIF(JT17:KX17,"*休*")</f>
        <v>0</v>
      </c>
      <c r="X91" s="194"/>
      <c r="Y91" s="195">
        <f>COUNTIF(KY17:MC17,"*休*")</f>
        <v>0</v>
      </c>
      <c r="Z91" s="194"/>
      <c r="AA91" s="195">
        <f>COUNTIF(MD17:NF17,"*休*")</f>
        <v>0</v>
      </c>
      <c r="AB91" s="194"/>
      <c r="AC91" s="195">
        <f>COUNTIF(NG17:OK17,"*休*")</f>
        <v>0</v>
      </c>
      <c r="AD91" s="194"/>
    </row>
    <row r="92" spans="2:30" ht="13.5" customHeight="1" x14ac:dyDescent="0.15">
      <c r="B92" s="125" t="s">
        <v>9</v>
      </c>
      <c r="C92" s="300" t="s">
        <v>107</v>
      </c>
      <c r="D92" s="123"/>
      <c r="E92" s="125">
        <f>COUNTIF(E18:AI18,"*休*")</f>
        <v>0</v>
      </c>
      <c r="F92" s="123"/>
      <c r="G92" s="125">
        <f>COUNTIF(AJ18:BM18,"*休*")</f>
        <v>0</v>
      </c>
      <c r="H92" s="123"/>
      <c r="I92" s="125">
        <f>COUNTIF(BN18:CR18,"*休*")</f>
        <v>0</v>
      </c>
      <c r="J92" s="123"/>
      <c r="K92" s="125">
        <f>COUNTIF(CS18:DV18,"*休*")</f>
        <v>0</v>
      </c>
      <c r="L92" s="123"/>
      <c r="M92" s="125">
        <f>COUNTIF(DW18:FA18,"*休*")</f>
        <v>0</v>
      </c>
      <c r="N92" s="123"/>
      <c r="O92" s="125">
        <f>COUNTIF(FB18:GF18,"*休*")</f>
        <v>0</v>
      </c>
      <c r="P92" s="123"/>
      <c r="Q92" s="125">
        <f>COUNTIF(GG18:HJ18,"*休*")</f>
        <v>0</v>
      </c>
      <c r="R92" s="123"/>
      <c r="S92" s="125">
        <f>COUNTIF(HK18:IO18,"*休*")</f>
        <v>0</v>
      </c>
      <c r="T92" s="123"/>
      <c r="U92" s="125">
        <f>COUNTIF(IP18:JS18,"*休*")</f>
        <v>0</v>
      </c>
      <c r="V92" s="123"/>
      <c r="W92" s="125">
        <f>COUNTIF(JT18:KX18,"*休*")</f>
        <v>0</v>
      </c>
      <c r="X92" s="123"/>
      <c r="Y92" s="125">
        <f>COUNTIF(KY18:MC18,"*休*")</f>
        <v>0</v>
      </c>
      <c r="Z92" s="123"/>
      <c r="AA92" s="125">
        <f>COUNTIF(MD18:NF18,"*休*")</f>
        <v>0</v>
      </c>
      <c r="AB92" s="123"/>
      <c r="AC92" s="125">
        <f>COUNTIF(NG18:OK18,"*休*")</f>
        <v>0</v>
      </c>
      <c r="AD92" s="123"/>
    </row>
    <row r="93" spans="2:30" ht="13.5" customHeight="1" x14ac:dyDescent="0.15">
      <c r="B93" s="234" t="s">
        <v>10</v>
      </c>
      <c r="C93" s="301" t="s">
        <v>228</v>
      </c>
      <c r="D93" s="123"/>
      <c r="E93" s="125">
        <f>COUNTIF(E19:AI19,"*休*")</f>
        <v>0</v>
      </c>
      <c r="F93" s="123"/>
      <c r="G93" s="125">
        <f>COUNTIF(AJ19:BM19,"*休*")</f>
        <v>0</v>
      </c>
      <c r="H93" s="123"/>
      <c r="I93" s="125">
        <f>COUNTIF(BN19:CR19,"*休*")</f>
        <v>0</v>
      </c>
      <c r="J93" s="123"/>
      <c r="K93" s="125">
        <f>COUNTIF(CS19:DV19,"*休*")</f>
        <v>0</v>
      </c>
      <c r="L93" s="123"/>
      <c r="M93" s="125">
        <f>COUNTIF(DW19:FA19,"*休*")</f>
        <v>0</v>
      </c>
      <c r="N93" s="123"/>
      <c r="O93" s="125">
        <f>COUNTIF(FB19:GF19,"*休*")</f>
        <v>0</v>
      </c>
      <c r="P93" s="123"/>
      <c r="Q93" s="125">
        <f>COUNTIF(GG19:HJ19,"*休*")</f>
        <v>0</v>
      </c>
      <c r="R93" s="123"/>
      <c r="S93" s="125">
        <f>COUNTIF(HK19:IO19,"*休*")</f>
        <v>0</v>
      </c>
      <c r="T93" s="123"/>
      <c r="U93" s="125">
        <f>COUNTIF(IP19:JS19,"*休*")</f>
        <v>0</v>
      </c>
      <c r="V93" s="123"/>
      <c r="W93" s="125">
        <f>COUNTIF(JT19:KX19,"*休*")</f>
        <v>0</v>
      </c>
      <c r="X93" s="123"/>
      <c r="Y93" s="125">
        <f>COUNTIF(KY19:MC19,"*休*")</f>
        <v>0</v>
      </c>
      <c r="Z93" s="123"/>
      <c r="AA93" s="125">
        <f>COUNTIF(MD19:NF19,"*休*")</f>
        <v>0</v>
      </c>
      <c r="AB93" s="123"/>
      <c r="AC93" s="125">
        <f>COUNTIF(NG19:OK19,"*休*")</f>
        <v>0</v>
      </c>
      <c r="AD93" s="123"/>
    </row>
    <row r="94" spans="2:30" ht="13.5" customHeight="1" x14ac:dyDescent="0.15">
      <c r="B94" s="234" t="s">
        <v>10</v>
      </c>
      <c r="C94" s="300" t="s">
        <v>107</v>
      </c>
      <c r="D94" s="123"/>
      <c r="E94" s="125">
        <f>COUNTIF(E20:AI20,"*休*")</f>
        <v>0</v>
      </c>
      <c r="F94" s="123"/>
      <c r="G94" s="125">
        <f>COUNTIF(AJ20:BM20,"*休*")</f>
        <v>0</v>
      </c>
      <c r="H94" s="123"/>
      <c r="I94" s="125">
        <f>COUNTIF(BN20:CR20,"*休*")</f>
        <v>0</v>
      </c>
      <c r="J94" s="123"/>
      <c r="K94" s="125">
        <f>COUNTIF(CS20:DV20,"*休*")</f>
        <v>0</v>
      </c>
      <c r="L94" s="123"/>
      <c r="M94" s="125">
        <f>COUNTIF(DW20:FA20,"*休*")</f>
        <v>0</v>
      </c>
      <c r="N94" s="123"/>
      <c r="O94" s="125">
        <f>COUNTIF(FB20:GF20,"*休*")</f>
        <v>0</v>
      </c>
      <c r="P94" s="123"/>
      <c r="Q94" s="125">
        <f>COUNTIF(GG20:HJ20,"*休*")</f>
        <v>0</v>
      </c>
      <c r="R94" s="123"/>
      <c r="S94" s="125">
        <f>COUNTIF(HK20:IO20,"*休*")</f>
        <v>0</v>
      </c>
      <c r="T94" s="123"/>
      <c r="U94" s="125">
        <f>COUNTIF(IP20:JS20,"*休*")</f>
        <v>0</v>
      </c>
      <c r="V94" s="123"/>
      <c r="W94" s="125">
        <f>COUNTIF(JT20:KX20,"*休*")</f>
        <v>0</v>
      </c>
      <c r="X94" s="123"/>
      <c r="Y94" s="125">
        <f>COUNTIF(KY20:MC20,"*休*")</f>
        <v>0</v>
      </c>
      <c r="Z94" s="123"/>
      <c r="AA94" s="125">
        <f>COUNTIF(MD20:NF20,"*休*")</f>
        <v>0</v>
      </c>
      <c r="AB94" s="123"/>
      <c r="AC94" s="125">
        <f>COUNTIF(NG20:OK20,"*休*")</f>
        <v>0</v>
      </c>
      <c r="AD94" s="123"/>
    </row>
    <row r="95" spans="2:30" ht="13.5" customHeight="1" thickBot="1" x14ac:dyDescent="0.2">
      <c r="B95" s="280" t="s">
        <v>257</v>
      </c>
      <c r="C95" s="281"/>
      <c r="D95" s="282"/>
      <c r="E95" s="233"/>
      <c r="F95" s="124"/>
      <c r="G95" s="233"/>
      <c r="H95" s="124"/>
      <c r="I95" s="233"/>
      <c r="J95" s="124"/>
      <c r="K95" s="233"/>
      <c r="L95" s="124"/>
      <c r="M95" s="233"/>
      <c r="N95" s="124"/>
      <c r="O95" s="233"/>
      <c r="P95" s="124"/>
      <c r="Q95" s="233"/>
      <c r="R95" s="124"/>
      <c r="S95" s="233"/>
      <c r="T95" s="124"/>
      <c r="U95" s="233"/>
      <c r="V95" s="124"/>
      <c r="W95" s="233"/>
      <c r="X95" s="124"/>
      <c r="Y95" s="233"/>
      <c r="Z95" s="124"/>
      <c r="AA95" s="233"/>
      <c r="AB95" s="124"/>
      <c r="AC95" s="233"/>
      <c r="AD95" s="124"/>
    </row>
    <row r="96" spans="2:30" ht="13.5" customHeight="1" thickBot="1" x14ac:dyDescent="0.2"/>
    <row r="97" spans="2:30" ht="13.5" customHeight="1" x14ac:dyDescent="0.15">
      <c r="B97" s="195" t="s">
        <v>9</v>
      </c>
      <c r="C97" s="324" t="s">
        <v>228</v>
      </c>
      <c r="D97" s="194"/>
      <c r="E97" s="195" t="e">
        <f>IF(E56&gt;0,IF(E91/E56&gt;=0.28571,1,0),1)</f>
        <v>#REF!</v>
      </c>
      <c r="F97" s="194"/>
      <c r="G97" s="195" t="e">
        <f t="shared" ref="G97" si="680">IF(G56&gt;0,IF(G91/G56&gt;=0.28571,1,0),1)</f>
        <v>#REF!</v>
      </c>
      <c r="H97" s="194"/>
      <c r="I97" s="195" t="e">
        <f t="shared" ref="I97" si="681">IF(I56&gt;0,IF(I91/I56&gt;=0.28571,1,0),1)</f>
        <v>#REF!</v>
      </c>
      <c r="J97" s="194"/>
      <c r="K97" s="195" t="e">
        <f>IF(K56&gt;0,IF(K91/K56&gt;=0.28571,1,0),1)</f>
        <v>#REF!</v>
      </c>
      <c r="L97" s="194"/>
      <c r="M97" s="195" t="e">
        <f t="shared" ref="M97" si="682">IF(M56&gt;0,IF(M91/M56&gt;=0.28571,1,0),1)</f>
        <v>#REF!</v>
      </c>
      <c r="N97" s="194"/>
      <c r="O97" s="195" t="e">
        <f t="shared" ref="O97" si="683">IF(O56&gt;0,IF(O91/O56&gt;=0.28571,1,0),1)</f>
        <v>#REF!</v>
      </c>
      <c r="P97" s="194"/>
      <c r="Q97" s="195" t="e">
        <f t="shared" ref="Q97" si="684">IF(Q56&gt;0,IF(Q91/Q56&gt;=0.28571,1,0),1)</f>
        <v>#REF!</v>
      </c>
      <c r="R97" s="194"/>
      <c r="S97" s="195" t="e">
        <f t="shared" ref="S97" si="685">IF(S56&gt;0,IF(S91/S56&gt;=0.28571,1,0),1)</f>
        <v>#REF!</v>
      </c>
      <c r="T97" s="194"/>
      <c r="U97" s="195" t="e">
        <f>IF(U56&gt;0,IF(U91/U56&gt;=0.28571,1,0),1)</f>
        <v>#REF!</v>
      </c>
      <c r="V97" s="194"/>
      <c r="W97" s="195" t="e">
        <f t="shared" ref="W97" si="686">IF(W56&gt;0,IF(W91/W56&gt;=0.28571,1,0),1)</f>
        <v>#REF!</v>
      </c>
      <c r="X97" s="194"/>
      <c r="Y97" s="195" t="e">
        <f t="shared" ref="Y97" si="687">IF(Y56&gt;0,IF(Y91/Y56&gt;=0.28571,1,0),1)</f>
        <v>#REF!</v>
      </c>
      <c r="Z97" s="194"/>
      <c r="AA97" s="195" t="e">
        <f t="shared" ref="AA97" si="688">IF(AA56&gt;0,IF(AA91/AA56&gt;=0.28571,1,0),1)</f>
        <v>#REF!</v>
      </c>
      <c r="AB97" s="194"/>
      <c r="AC97" s="195" t="e">
        <f t="shared" ref="AC97" si="689">IF(AC56&gt;0,IF(AC91/AC56&gt;=0.28571,1,0),1)</f>
        <v>#REF!</v>
      </c>
      <c r="AD97" s="194"/>
    </row>
    <row r="98" spans="2:30" ht="13.5" customHeight="1" x14ac:dyDescent="0.15">
      <c r="B98" s="125" t="s">
        <v>9</v>
      </c>
      <c r="C98" s="300" t="s">
        <v>107</v>
      </c>
      <c r="D98" s="123"/>
      <c r="E98" s="125" t="e">
        <f t="shared" ref="E98:S100" si="690">IF(E57&gt;0,IF(E92/E57&gt;=0.28571,1,0),1)</f>
        <v>#REF!</v>
      </c>
      <c r="F98" s="123"/>
      <c r="G98" s="125" t="e">
        <f t="shared" si="690"/>
        <v>#REF!</v>
      </c>
      <c r="H98" s="123"/>
      <c r="I98" s="125" t="e">
        <f t="shared" si="690"/>
        <v>#REF!</v>
      </c>
      <c r="J98" s="123"/>
      <c r="K98" s="125" t="e">
        <f t="shared" si="690"/>
        <v>#REF!</v>
      </c>
      <c r="L98" s="123"/>
      <c r="M98" s="125" t="e">
        <f t="shared" si="690"/>
        <v>#REF!</v>
      </c>
      <c r="N98" s="123"/>
      <c r="O98" s="125" t="e">
        <f t="shared" si="690"/>
        <v>#REF!</v>
      </c>
      <c r="P98" s="123"/>
      <c r="Q98" s="125" t="e">
        <f t="shared" si="690"/>
        <v>#REF!</v>
      </c>
      <c r="R98" s="123"/>
      <c r="S98" s="125" t="e">
        <f t="shared" si="690"/>
        <v>#REF!</v>
      </c>
      <c r="T98" s="123"/>
      <c r="U98" s="125" t="e">
        <f t="shared" ref="U98:AC98" si="691">IF(U57&gt;0,IF(U92/U57&gt;=0.28571,1,0),1)</f>
        <v>#REF!</v>
      </c>
      <c r="V98" s="123"/>
      <c r="W98" s="125" t="e">
        <f t="shared" si="691"/>
        <v>#REF!</v>
      </c>
      <c r="X98" s="123"/>
      <c r="Y98" s="125" t="e">
        <f t="shared" si="691"/>
        <v>#REF!</v>
      </c>
      <c r="Z98" s="123"/>
      <c r="AA98" s="125" t="e">
        <f t="shared" si="691"/>
        <v>#REF!</v>
      </c>
      <c r="AB98" s="123"/>
      <c r="AC98" s="125" t="e">
        <f t="shared" si="691"/>
        <v>#REF!</v>
      </c>
      <c r="AD98" s="123"/>
    </row>
    <row r="99" spans="2:30" ht="13.5" customHeight="1" x14ac:dyDescent="0.15">
      <c r="B99" s="234" t="s">
        <v>10</v>
      </c>
      <c r="C99" s="301" t="s">
        <v>228</v>
      </c>
      <c r="D99" s="123"/>
      <c r="E99" s="125" t="e">
        <f t="shared" si="690"/>
        <v>#REF!</v>
      </c>
      <c r="F99" s="123"/>
      <c r="G99" s="125" t="e">
        <f t="shared" ref="G99:AC100" si="692">IF(G58&gt;0,IF(G93/G58&gt;=0.28571,1,0),1)</f>
        <v>#REF!</v>
      </c>
      <c r="H99" s="123"/>
      <c r="I99" s="125" t="e">
        <f t="shared" si="692"/>
        <v>#REF!</v>
      </c>
      <c r="J99" s="123"/>
      <c r="K99" s="125" t="e">
        <f t="shared" si="692"/>
        <v>#REF!</v>
      </c>
      <c r="L99" s="123"/>
      <c r="M99" s="125" t="e">
        <f t="shared" si="692"/>
        <v>#REF!</v>
      </c>
      <c r="N99" s="123"/>
      <c r="O99" s="125" t="e">
        <f t="shared" si="692"/>
        <v>#REF!</v>
      </c>
      <c r="P99" s="123"/>
      <c r="Q99" s="125" t="e">
        <f t="shared" si="692"/>
        <v>#REF!</v>
      </c>
      <c r="R99" s="123"/>
      <c r="S99" s="125" t="e">
        <f t="shared" si="692"/>
        <v>#REF!</v>
      </c>
      <c r="T99" s="123"/>
      <c r="U99" s="125" t="e">
        <f t="shared" si="692"/>
        <v>#REF!</v>
      </c>
      <c r="V99" s="123"/>
      <c r="W99" s="125" t="e">
        <f t="shared" si="692"/>
        <v>#REF!</v>
      </c>
      <c r="X99" s="123"/>
      <c r="Y99" s="125" t="e">
        <f t="shared" si="692"/>
        <v>#REF!</v>
      </c>
      <c r="Z99" s="123"/>
      <c r="AA99" s="125" t="e">
        <f t="shared" si="692"/>
        <v>#REF!</v>
      </c>
      <c r="AB99" s="123"/>
      <c r="AC99" s="125" t="e">
        <f t="shared" si="692"/>
        <v>#REF!</v>
      </c>
      <c r="AD99" s="123"/>
    </row>
    <row r="100" spans="2:30" ht="13.5" customHeight="1" x14ac:dyDescent="0.15">
      <c r="B100" s="234" t="s">
        <v>10</v>
      </c>
      <c r="C100" s="300" t="s">
        <v>107</v>
      </c>
      <c r="D100" s="123"/>
      <c r="E100" s="125" t="e">
        <f t="shared" si="690"/>
        <v>#REF!</v>
      </c>
      <c r="F100" s="123"/>
      <c r="G100" s="125" t="e">
        <f t="shared" si="692"/>
        <v>#REF!</v>
      </c>
      <c r="H100" s="123"/>
      <c r="I100" s="125" t="e">
        <f t="shared" si="692"/>
        <v>#REF!</v>
      </c>
      <c r="J100" s="123"/>
      <c r="K100" s="125" t="e">
        <f t="shared" si="692"/>
        <v>#REF!</v>
      </c>
      <c r="L100" s="123"/>
      <c r="M100" s="125" t="e">
        <f t="shared" si="692"/>
        <v>#REF!</v>
      </c>
      <c r="N100" s="123"/>
      <c r="O100" s="125" t="e">
        <f t="shared" si="692"/>
        <v>#REF!</v>
      </c>
      <c r="P100" s="123"/>
      <c r="Q100" s="125" t="e">
        <f t="shared" si="692"/>
        <v>#REF!</v>
      </c>
      <c r="R100" s="123"/>
      <c r="S100" s="125" t="e">
        <f t="shared" si="692"/>
        <v>#REF!</v>
      </c>
      <c r="T100" s="123"/>
      <c r="U100" s="125" t="e">
        <f t="shared" si="692"/>
        <v>#REF!</v>
      </c>
      <c r="V100" s="123"/>
      <c r="W100" s="125" t="e">
        <f t="shared" si="692"/>
        <v>#REF!</v>
      </c>
      <c r="X100" s="123"/>
      <c r="Y100" s="125" t="e">
        <f t="shared" si="692"/>
        <v>#REF!</v>
      </c>
      <c r="Z100" s="123"/>
      <c r="AA100" s="125" t="e">
        <f t="shared" si="692"/>
        <v>#REF!</v>
      </c>
      <c r="AB100" s="123"/>
      <c r="AC100" s="125" t="e">
        <f t="shared" si="692"/>
        <v>#REF!</v>
      </c>
      <c r="AD100" s="123"/>
    </row>
    <row r="101" spans="2:30" ht="13.5" customHeight="1" thickBot="1" x14ac:dyDescent="0.2">
      <c r="B101" s="280" t="s">
        <v>254</v>
      </c>
      <c r="C101" s="281"/>
      <c r="D101" s="282"/>
      <c r="E101" s="233"/>
      <c r="F101" s="124"/>
      <c r="G101" s="233"/>
      <c r="H101" s="124"/>
      <c r="I101" s="233"/>
      <c r="J101" s="124"/>
      <c r="K101" s="233"/>
      <c r="L101" s="124"/>
      <c r="M101" s="233"/>
      <c r="N101" s="124"/>
      <c r="O101" s="233"/>
      <c r="P101" s="124"/>
      <c r="Q101" s="233"/>
      <c r="R101" s="124"/>
      <c r="S101" s="233"/>
      <c r="T101" s="124"/>
      <c r="U101" s="233"/>
      <c r="V101" s="124"/>
      <c r="W101" s="233"/>
      <c r="X101" s="124"/>
      <c r="Y101" s="233"/>
      <c r="Z101" s="124"/>
      <c r="AA101" s="233"/>
      <c r="AB101" s="124"/>
      <c r="AC101" s="233"/>
      <c r="AD101" s="124"/>
    </row>
    <row r="102" spans="2:30" ht="13.5" customHeight="1" x14ac:dyDescent="0.15">
      <c r="B102" s="195" t="s">
        <v>9</v>
      </c>
      <c r="C102" s="324" t="s">
        <v>228</v>
      </c>
      <c r="D102" s="194"/>
      <c r="E102" s="195" t="e">
        <f>IF(E97=0,IF(E91-E81&gt;=0,1,0),1)</f>
        <v>#REF!</v>
      </c>
      <c r="F102" s="194"/>
      <c r="G102" s="195" t="e">
        <f>IF(G97=0,IF(G91-G81&gt;=0,1,0),1)</f>
        <v>#REF!</v>
      </c>
      <c r="H102" s="194"/>
      <c r="I102" s="195" t="e">
        <f t="shared" ref="I102" si="693">IF(I97=0,IF(I91-I81&gt;=0,1,0),1)</f>
        <v>#REF!</v>
      </c>
      <c r="J102" s="194"/>
      <c r="K102" s="195" t="e">
        <f>IF(K97=0,IF(K91-K81&gt;=0,1,0),1)</f>
        <v>#REF!</v>
      </c>
      <c r="L102" s="194"/>
      <c r="M102" s="195" t="e">
        <f t="shared" ref="M102" si="694">IF(M97=0,IF(M91-M81&gt;=0,1,0),1)</f>
        <v>#REF!</v>
      </c>
      <c r="N102" s="194"/>
      <c r="O102" s="195" t="e">
        <f t="shared" ref="O102" si="695">IF(O97=0,IF(O91-O81&gt;=0,1,0),1)</f>
        <v>#REF!</v>
      </c>
      <c r="P102" s="194"/>
      <c r="Q102" s="195" t="e">
        <f t="shared" ref="Q102" si="696">IF(Q97=0,IF(Q91-Q81&gt;=0,1,0),1)</f>
        <v>#REF!</v>
      </c>
      <c r="R102" s="194"/>
      <c r="S102" s="195" t="e">
        <f t="shared" ref="S102" si="697">IF(S97=0,IF(S91-S81&gt;=0,1,0),1)</f>
        <v>#REF!</v>
      </c>
      <c r="T102" s="194"/>
      <c r="U102" s="195" t="e">
        <f>IF(U97=0,IF(U91-U81&gt;=0,1,0),1)</f>
        <v>#REF!</v>
      </c>
      <c r="V102" s="194"/>
      <c r="W102" s="195" t="e">
        <f t="shared" ref="W102" si="698">IF(W97=0,IF(W91-W81&gt;=0,1,0),1)</f>
        <v>#REF!</v>
      </c>
      <c r="X102" s="194"/>
      <c r="Y102" s="195" t="e">
        <f t="shared" ref="Y102" si="699">IF(Y97=0,IF(Y91-Y81&gt;=0,1,0),1)</f>
        <v>#REF!</v>
      </c>
      <c r="Z102" s="194"/>
      <c r="AA102" s="195" t="e">
        <f t="shared" ref="AA102" si="700">IF(AA97=0,IF(AA91-AA81&gt;=0,1,0),1)</f>
        <v>#REF!</v>
      </c>
      <c r="AB102" s="194"/>
      <c r="AC102" s="195" t="e">
        <f t="shared" ref="AC102" si="701">IF(AC97=0,IF(AC91-AC81&gt;=0,1,0),1)</f>
        <v>#REF!</v>
      </c>
      <c r="AD102" s="194"/>
    </row>
    <row r="103" spans="2:30" ht="13.5" customHeight="1" x14ac:dyDescent="0.15">
      <c r="B103" s="125" t="s">
        <v>9</v>
      </c>
      <c r="C103" s="300" t="s">
        <v>107</v>
      </c>
      <c r="D103" s="123"/>
      <c r="E103" s="125" t="e">
        <f t="shared" ref="E103" si="702">IF(E98=0,IF(E92-E82&gt;=0,1,0),1)</f>
        <v>#REF!</v>
      </c>
      <c r="F103" s="123"/>
      <c r="G103" s="125" t="e">
        <f t="shared" ref="G103" si="703">IF(G98=0,IF(G92-G82&gt;=0,1,0),1)</f>
        <v>#REF!</v>
      </c>
      <c r="H103" s="123"/>
      <c r="I103" s="125" t="e">
        <f t="shared" ref="I103" si="704">IF(I98=0,IF(I92-I82&gt;=0,1,0),1)</f>
        <v>#REF!</v>
      </c>
      <c r="J103" s="123"/>
      <c r="K103" s="125" t="e">
        <f>IF(K98=0,IF(K92-K82&gt;=0,1,0),1)</f>
        <v>#REF!</v>
      </c>
      <c r="L103" s="123"/>
      <c r="M103" s="125" t="e">
        <f t="shared" ref="M103" si="705">IF(M98=0,IF(M92-M82&gt;=0,1,0),1)</f>
        <v>#REF!</v>
      </c>
      <c r="N103" s="123"/>
      <c r="O103" s="125" t="e">
        <f t="shared" ref="O103" si="706">IF(O98=0,IF(O92-O82&gt;=0,1,0),1)</f>
        <v>#REF!</v>
      </c>
      <c r="P103" s="123"/>
      <c r="Q103" s="125" t="e">
        <f t="shared" ref="Q103" si="707">IF(Q98=0,IF(Q92-Q82&gt;=0,1,0),1)</f>
        <v>#REF!</v>
      </c>
      <c r="R103" s="123"/>
      <c r="S103" s="125" t="e">
        <f t="shared" ref="S103" si="708">IF(S98=0,IF(S92-S82&gt;=0,1,0),1)</f>
        <v>#REF!</v>
      </c>
      <c r="T103" s="123"/>
      <c r="U103" s="125" t="e">
        <f t="shared" ref="U103" si="709">IF(U98=0,IF(U92-U82&gt;=0,1,0),1)</f>
        <v>#REF!</v>
      </c>
      <c r="V103" s="123"/>
      <c r="W103" s="125" t="e">
        <f t="shared" ref="W103" si="710">IF(W98=0,IF(W92-W82&gt;=0,1,0),1)</f>
        <v>#REF!</v>
      </c>
      <c r="X103" s="123"/>
      <c r="Y103" s="125" t="e">
        <f t="shared" ref="Y103" si="711">IF(Y98=0,IF(Y92-Y82&gt;=0,1,0),1)</f>
        <v>#REF!</v>
      </c>
      <c r="Z103" s="123"/>
      <c r="AA103" s="125" t="e">
        <f t="shared" ref="AA103" si="712">IF(AA98=0,IF(AA92-AA82&gt;=0,1,0),1)</f>
        <v>#REF!</v>
      </c>
      <c r="AB103" s="123"/>
      <c r="AC103" s="125" t="e">
        <f t="shared" ref="AC103" si="713">IF(AC98=0,IF(AC92-AC82&gt;=0,1,0),1)</f>
        <v>#REF!</v>
      </c>
      <c r="AD103" s="123"/>
    </row>
    <row r="104" spans="2:30" ht="13.5" customHeight="1" x14ac:dyDescent="0.15">
      <c r="B104" s="234" t="s">
        <v>10</v>
      </c>
      <c r="C104" s="301" t="s">
        <v>228</v>
      </c>
      <c r="D104" s="123"/>
      <c r="E104" s="125" t="e">
        <f t="shared" ref="E104" si="714">IF(E99=0,IF(E93-E83&gt;=0,1,0),1)</f>
        <v>#REF!</v>
      </c>
      <c r="F104" s="123"/>
      <c r="G104" s="125" t="e">
        <f t="shared" ref="G104" si="715">IF(G99=0,IF(G93-G83&gt;=0,1,0),1)</f>
        <v>#REF!</v>
      </c>
      <c r="H104" s="123"/>
      <c r="I104" s="125" t="e">
        <f t="shared" ref="I104" si="716">IF(I99=0,IF(I93-I83&gt;=0,1,0),1)</f>
        <v>#REF!</v>
      </c>
      <c r="J104" s="123"/>
      <c r="K104" s="125" t="e">
        <f t="shared" ref="K104" si="717">IF(K99=0,IF(K93-K83&gt;=0,1,0),1)</f>
        <v>#REF!</v>
      </c>
      <c r="L104" s="123"/>
      <c r="M104" s="125" t="e">
        <f t="shared" ref="M104" si="718">IF(M99=0,IF(M93-M83&gt;=0,1,0),1)</f>
        <v>#REF!</v>
      </c>
      <c r="N104" s="123"/>
      <c r="O104" s="125" t="e">
        <f t="shared" ref="O104" si="719">IF(O99=0,IF(O93-O83&gt;=0,1,0),1)</f>
        <v>#REF!</v>
      </c>
      <c r="P104" s="123"/>
      <c r="Q104" s="125" t="e">
        <f t="shared" ref="Q104" si="720">IF(Q99=0,IF(Q93-Q83&gt;=0,1,0),1)</f>
        <v>#REF!</v>
      </c>
      <c r="R104" s="123"/>
      <c r="S104" s="125" t="e">
        <f t="shared" ref="S104" si="721">IF(S99=0,IF(S93-S83&gt;=0,1,0),1)</f>
        <v>#REF!</v>
      </c>
      <c r="T104" s="123"/>
      <c r="U104" s="125" t="e">
        <f t="shared" ref="U104" si="722">IF(U99=0,IF(U93-U83&gt;=0,1,0),1)</f>
        <v>#REF!</v>
      </c>
      <c r="V104" s="123"/>
      <c r="W104" s="125" t="e">
        <f t="shared" ref="W104" si="723">IF(W99=0,IF(W93-W83&gt;=0,1,0),1)</f>
        <v>#REF!</v>
      </c>
      <c r="X104" s="123"/>
      <c r="Y104" s="125" t="e">
        <f t="shared" ref="Y104" si="724">IF(Y99=0,IF(Y93-Y83&gt;=0,1,0),1)</f>
        <v>#REF!</v>
      </c>
      <c r="Z104" s="123"/>
      <c r="AA104" s="125" t="e">
        <f t="shared" ref="AA104" si="725">IF(AA99=0,IF(AA93-AA83&gt;=0,1,0),1)</f>
        <v>#REF!</v>
      </c>
      <c r="AB104" s="123"/>
      <c r="AC104" s="125" t="e">
        <f t="shared" ref="AC104" si="726">IF(AC99=0,IF(AC93-AC83&gt;=0,1,0),1)</f>
        <v>#REF!</v>
      </c>
      <c r="AD104" s="123"/>
    </row>
    <row r="105" spans="2:30" ht="13.5" customHeight="1" x14ac:dyDescent="0.15">
      <c r="B105" s="234" t="s">
        <v>10</v>
      </c>
      <c r="C105" s="300" t="s">
        <v>107</v>
      </c>
      <c r="D105" s="123"/>
      <c r="E105" s="125" t="e">
        <f t="shared" ref="E105" si="727">IF(E100=0,IF(E94-E84&gt;=0,1,0),1)</f>
        <v>#REF!</v>
      </c>
      <c r="F105" s="123"/>
      <c r="G105" s="125" t="e">
        <f t="shared" ref="G105" si="728">IF(G100=0,IF(G94-G84&gt;=0,1,0),1)</f>
        <v>#REF!</v>
      </c>
      <c r="H105" s="123"/>
      <c r="I105" s="125" t="e">
        <f t="shared" ref="I105" si="729">IF(I100=0,IF(I94-I84&gt;=0,1,0),1)</f>
        <v>#REF!</v>
      </c>
      <c r="J105" s="123"/>
      <c r="K105" s="125" t="e">
        <f t="shared" ref="K105" si="730">IF(K100=0,IF(K94-K84&gt;=0,1,0),1)</f>
        <v>#REF!</v>
      </c>
      <c r="L105" s="123"/>
      <c r="M105" s="125" t="e">
        <f t="shared" ref="M105" si="731">IF(M100=0,IF(M94-M84&gt;=0,1,0),1)</f>
        <v>#REF!</v>
      </c>
      <c r="N105" s="123"/>
      <c r="O105" s="125" t="e">
        <f t="shared" ref="O105" si="732">IF(O100=0,IF(O94-O84&gt;=0,1,0),1)</f>
        <v>#REF!</v>
      </c>
      <c r="P105" s="123"/>
      <c r="Q105" s="125" t="e">
        <f t="shared" ref="Q105" si="733">IF(Q100=0,IF(Q94-Q84&gt;=0,1,0),1)</f>
        <v>#REF!</v>
      </c>
      <c r="R105" s="123"/>
      <c r="S105" s="125" t="e">
        <f t="shared" ref="S105" si="734">IF(S100=0,IF(S94-S84&gt;=0,1,0),1)</f>
        <v>#REF!</v>
      </c>
      <c r="T105" s="123"/>
      <c r="U105" s="125" t="e">
        <f t="shared" ref="U105" si="735">IF(U100=0,IF(U94-U84&gt;=0,1,0),1)</f>
        <v>#REF!</v>
      </c>
      <c r="V105" s="123"/>
      <c r="W105" s="125" t="e">
        <f t="shared" ref="W105" si="736">IF(W100=0,IF(W94-W84&gt;=0,1,0),1)</f>
        <v>#REF!</v>
      </c>
      <c r="X105" s="123"/>
      <c r="Y105" s="125" t="e">
        <f t="shared" ref="Y105" si="737">IF(Y100=0,IF(Y94-Y84&gt;=0,1,0),1)</f>
        <v>#REF!</v>
      </c>
      <c r="Z105" s="123"/>
      <c r="AA105" s="125" t="e">
        <f t="shared" ref="AA105" si="738">IF(AA100=0,IF(AA94-AA84&gt;=0,1,0),1)</f>
        <v>#REF!</v>
      </c>
      <c r="AB105" s="123"/>
      <c r="AC105" s="125" t="e">
        <f t="shared" ref="AC105" si="739">IF(AC100=0,IF(AC94-AC84&gt;=0,1,0),1)</f>
        <v>#REF!</v>
      </c>
      <c r="AD105" s="123"/>
    </row>
    <row r="106" spans="2:30" ht="13.5" customHeight="1" thickBot="1" x14ac:dyDescent="0.2">
      <c r="B106" s="280" t="s">
        <v>256</v>
      </c>
      <c r="C106" s="281"/>
      <c r="D106" s="282"/>
      <c r="E106" s="233"/>
      <c r="F106" s="124"/>
      <c r="G106" s="233"/>
      <c r="H106" s="124"/>
      <c r="I106" s="233"/>
      <c r="J106" s="124"/>
      <c r="K106" s="233"/>
      <c r="L106" s="124"/>
      <c r="M106" s="233"/>
      <c r="N106" s="124"/>
      <c r="O106" s="233"/>
      <c r="P106" s="124"/>
      <c r="Q106" s="233"/>
      <c r="R106" s="124"/>
      <c r="S106" s="233"/>
      <c r="T106" s="124"/>
      <c r="U106" s="233"/>
      <c r="V106" s="124"/>
      <c r="W106" s="233"/>
      <c r="X106" s="124"/>
      <c r="Y106" s="233"/>
      <c r="Z106" s="124"/>
      <c r="AA106" s="233"/>
      <c r="AB106" s="124"/>
      <c r="AC106" s="233"/>
      <c r="AD106" s="124"/>
    </row>
    <row r="107" spans="2:30" ht="13.5" customHeight="1" x14ac:dyDescent="0.15">
      <c r="B107" s="195" t="s">
        <v>9</v>
      </c>
      <c r="C107" s="324" t="s">
        <v>228</v>
      </c>
      <c r="D107" s="194"/>
      <c r="E107" s="195">
        <f>IF(E76&gt;0,IF(E91-E86&gt;=0,1,0),0)</f>
        <v>0</v>
      </c>
      <c r="F107" s="194"/>
      <c r="G107" s="195">
        <f>IF(G76&gt;0,IF(G91-G86&gt;=0,1,0),0)</f>
        <v>0</v>
      </c>
      <c r="H107" s="194"/>
      <c r="I107" s="195">
        <f t="shared" ref="I107" si="740">IF(I76&gt;0,IF(I91-I86&gt;=0,1,0),0)</f>
        <v>0</v>
      </c>
      <c r="J107" s="194"/>
      <c r="K107" s="195">
        <f t="shared" ref="K107" si="741">IF(K76&gt;0,IF(K91-K86&gt;=0,1,0),0)</f>
        <v>0</v>
      </c>
      <c r="L107" s="194"/>
      <c r="M107" s="195">
        <f t="shared" ref="M107" si="742">IF(M76&gt;0,IF(M91-M86&gt;=0,1,0),0)</f>
        <v>0</v>
      </c>
      <c r="N107" s="194"/>
      <c r="O107" s="195">
        <f t="shared" ref="O107" si="743">IF(O76&gt;0,IF(O91-O86&gt;=0,1,0),0)</f>
        <v>0</v>
      </c>
      <c r="P107" s="194"/>
      <c r="Q107" s="195">
        <f t="shared" ref="Q107" si="744">IF(Q76&gt;0,IF(Q91-Q86&gt;=0,1,0),0)</f>
        <v>0</v>
      </c>
      <c r="R107" s="194"/>
      <c r="S107" s="195">
        <f t="shared" ref="S107" si="745">IF(S76&gt;0,IF(S91-S86&gt;=0,1,0),0)</f>
        <v>0</v>
      </c>
      <c r="T107" s="194"/>
      <c r="U107" s="195">
        <f t="shared" ref="U107" si="746">IF(U76&gt;0,IF(U91-U86&gt;=0,1,0),0)</f>
        <v>0</v>
      </c>
      <c r="V107" s="194"/>
      <c r="W107" s="195">
        <f t="shared" ref="W107" si="747">IF(W76&gt;0,IF(W91-W86&gt;=0,1,0),0)</f>
        <v>0</v>
      </c>
      <c r="X107" s="194"/>
      <c r="Y107" s="195">
        <f t="shared" ref="Y107" si="748">IF(Y76&gt;0,IF(Y91-Y86&gt;=0,1,0),0)</f>
        <v>0</v>
      </c>
      <c r="Z107" s="194"/>
      <c r="AA107" s="195">
        <f t="shared" ref="AA107" si="749">IF(AA76&gt;0,IF(AA91-AA86&gt;=0,1,0),0)</f>
        <v>0</v>
      </c>
      <c r="AB107" s="194"/>
      <c r="AC107" s="195">
        <f t="shared" ref="AC107" si="750">IF(AC76&gt;0,IF(AC91-AC86&gt;=0,1,0),0)</f>
        <v>0</v>
      </c>
      <c r="AD107" s="194"/>
    </row>
    <row r="108" spans="2:30" ht="13.5" customHeight="1" x14ac:dyDescent="0.15">
      <c r="B108" s="125" t="s">
        <v>9</v>
      </c>
      <c r="C108" s="300" t="s">
        <v>107</v>
      </c>
      <c r="D108" s="123"/>
      <c r="E108" s="125">
        <f t="shared" ref="E108" si="751">IF(E77&gt;0,IF(E92-E87&gt;=0,1,0),0)</f>
        <v>0</v>
      </c>
      <c r="F108" s="123"/>
      <c r="G108" s="125">
        <f t="shared" ref="G108" si="752">IF(G77&gt;0,IF(G92-G87&gt;=0,1,0),0)</f>
        <v>0</v>
      </c>
      <c r="H108" s="123"/>
      <c r="I108" s="125">
        <f t="shared" ref="I108" si="753">IF(I77&gt;0,IF(I92-I87&gt;=0,1,0),0)</f>
        <v>0</v>
      </c>
      <c r="J108" s="123"/>
      <c r="K108" s="125">
        <f t="shared" ref="K108" si="754">IF(K77&gt;0,IF(K92-K87&gt;=0,1,0),0)</f>
        <v>0</v>
      </c>
      <c r="L108" s="123"/>
      <c r="M108" s="125">
        <f t="shared" ref="M108" si="755">IF(M77&gt;0,IF(M92-M87&gt;=0,1,0),0)</f>
        <v>0</v>
      </c>
      <c r="N108" s="123"/>
      <c r="O108" s="125">
        <f t="shared" ref="O108" si="756">IF(O77&gt;0,IF(O92-O87&gt;=0,1,0),0)</f>
        <v>0</v>
      </c>
      <c r="P108" s="123"/>
      <c r="Q108" s="125">
        <f t="shared" ref="Q108" si="757">IF(Q77&gt;0,IF(Q92-Q87&gt;=0,1,0),0)</f>
        <v>0</v>
      </c>
      <c r="R108" s="123"/>
      <c r="S108" s="125">
        <f t="shared" ref="S108" si="758">IF(S77&gt;0,IF(S92-S87&gt;=0,1,0),0)</f>
        <v>0</v>
      </c>
      <c r="T108" s="123"/>
      <c r="U108" s="125">
        <f t="shared" ref="U108" si="759">IF(U77&gt;0,IF(U92-U87&gt;=0,1,0),0)</f>
        <v>0</v>
      </c>
      <c r="V108" s="123"/>
      <c r="W108" s="125">
        <f t="shared" ref="W108" si="760">IF(W77&gt;0,IF(W92-W87&gt;=0,1,0),0)</f>
        <v>0</v>
      </c>
      <c r="X108" s="123"/>
      <c r="Y108" s="125">
        <f t="shared" ref="Y108" si="761">IF(Y77&gt;0,IF(Y92-Y87&gt;=0,1,0),0)</f>
        <v>0</v>
      </c>
      <c r="Z108" s="123"/>
      <c r="AA108" s="125">
        <f t="shared" ref="AA108" si="762">IF(AA77&gt;0,IF(AA92-AA87&gt;=0,1,0),0)</f>
        <v>0</v>
      </c>
      <c r="AB108" s="123"/>
      <c r="AC108" s="125">
        <f t="shared" ref="AC108" si="763">IF(AC77&gt;0,IF(AC92-AC87&gt;=0,1,0),0)</f>
        <v>0</v>
      </c>
      <c r="AD108" s="123"/>
    </row>
    <row r="109" spans="2:30" ht="13.5" customHeight="1" x14ac:dyDescent="0.15">
      <c r="B109" s="234" t="s">
        <v>10</v>
      </c>
      <c r="C109" s="301" t="s">
        <v>228</v>
      </c>
      <c r="D109" s="123"/>
      <c r="E109" s="125">
        <f t="shared" ref="E109" si="764">IF(E78&gt;0,IF(E93-E88&gt;=0,1,0),0)</f>
        <v>0</v>
      </c>
      <c r="F109" s="123"/>
      <c r="G109" s="125">
        <f t="shared" ref="G109" si="765">IF(G78&gt;0,IF(G93-G88&gt;=0,1,0),0)</f>
        <v>0</v>
      </c>
      <c r="H109" s="123"/>
      <c r="I109" s="125">
        <f t="shared" ref="I109" si="766">IF(I78&gt;0,IF(I93-I88&gt;=0,1,0),0)</f>
        <v>0</v>
      </c>
      <c r="J109" s="123"/>
      <c r="K109" s="125">
        <f t="shared" ref="K109" si="767">IF(K78&gt;0,IF(K93-K88&gt;=0,1,0),0)</f>
        <v>0</v>
      </c>
      <c r="L109" s="123"/>
      <c r="M109" s="125">
        <f t="shared" ref="M109" si="768">IF(M78&gt;0,IF(M93-M88&gt;=0,1,0),0)</f>
        <v>0</v>
      </c>
      <c r="N109" s="123"/>
      <c r="O109" s="125">
        <f t="shared" ref="O109" si="769">IF(O78&gt;0,IF(O93-O88&gt;=0,1,0),0)</f>
        <v>0</v>
      </c>
      <c r="P109" s="123"/>
      <c r="Q109" s="125">
        <f t="shared" ref="Q109" si="770">IF(Q78&gt;0,IF(Q93-Q88&gt;=0,1,0),0)</f>
        <v>0</v>
      </c>
      <c r="R109" s="123"/>
      <c r="S109" s="125">
        <f t="shared" ref="S109" si="771">IF(S78&gt;0,IF(S93-S88&gt;=0,1,0),0)</f>
        <v>0</v>
      </c>
      <c r="T109" s="123"/>
      <c r="U109" s="125">
        <f t="shared" ref="U109" si="772">IF(U78&gt;0,IF(U93-U88&gt;=0,1,0),0)</f>
        <v>0</v>
      </c>
      <c r="V109" s="123"/>
      <c r="W109" s="125">
        <f t="shared" ref="W109" si="773">IF(W78&gt;0,IF(W93-W88&gt;=0,1,0),0)</f>
        <v>0</v>
      </c>
      <c r="X109" s="123"/>
      <c r="Y109" s="125">
        <f t="shared" ref="Y109" si="774">IF(Y78&gt;0,IF(Y93-Y88&gt;=0,1,0),0)</f>
        <v>0</v>
      </c>
      <c r="Z109" s="123"/>
      <c r="AA109" s="125">
        <f t="shared" ref="AA109" si="775">IF(AA78&gt;0,IF(AA93-AA88&gt;=0,1,0),0)</f>
        <v>0</v>
      </c>
      <c r="AB109" s="123"/>
      <c r="AC109" s="125">
        <f t="shared" ref="AC109" si="776">IF(AC78&gt;0,IF(AC93-AC88&gt;=0,1,0),0)</f>
        <v>0</v>
      </c>
      <c r="AD109" s="123"/>
    </row>
    <row r="110" spans="2:30" ht="13.5" customHeight="1" x14ac:dyDescent="0.15">
      <c r="B110" s="234" t="s">
        <v>10</v>
      </c>
      <c r="C110" s="300" t="s">
        <v>107</v>
      </c>
      <c r="D110" s="123"/>
      <c r="E110" s="125">
        <f t="shared" ref="E110" si="777">IF(E79&gt;0,IF(E94-E89&gt;=0,1,0),0)</f>
        <v>0</v>
      </c>
      <c r="F110" s="123"/>
      <c r="G110" s="125">
        <f t="shared" ref="G110" si="778">IF(G79&gt;0,IF(G94-G89&gt;=0,1,0),0)</f>
        <v>0</v>
      </c>
      <c r="H110" s="123"/>
      <c r="I110" s="125">
        <f t="shared" ref="I110" si="779">IF(I79&gt;0,IF(I94-I89&gt;=0,1,0),0)</f>
        <v>0</v>
      </c>
      <c r="J110" s="123"/>
      <c r="K110" s="125">
        <f t="shared" ref="K110" si="780">IF(K79&gt;0,IF(K94-K89&gt;=0,1,0),0)</f>
        <v>0</v>
      </c>
      <c r="L110" s="123"/>
      <c r="M110" s="125">
        <f t="shared" ref="M110" si="781">IF(M79&gt;0,IF(M94-M89&gt;=0,1,0),0)</f>
        <v>0</v>
      </c>
      <c r="N110" s="123"/>
      <c r="O110" s="125">
        <f t="shared" ref="O110" si="782">IF(O79&gt;0,IF(O94-O89&gt;=0,1,0),0)</f>
        <v>0</v>
      </c>
      <c r="P110" s="123"/>
      <c r="Q110" s="125">
        <f t="shared" ref="Q110" si="783">IF(Q79&gt;0,IF(Q94-Q89&gt;=0,1,0),0)</f>
        <v>0</v>
      </c>
      <c r="R110" s="123"/>
      <c r="S110" s="125">
        <f t="shared" ref="S110" si="784">IF(S79&gt;0,IF(S94-S89&gt;=0,1,0),0)</f>
        <v>0</v>
      </c>
      <c r="T110" s="123"/>
      <c r="U110" s="125">
        <f t="shared" ref="U110" si="785">IF(U79&gt;0,IF(U94-U89&gt;=0,1,0),0)</f>
        <v>0</v>
      </c>
      <c r="V110" s="123"/>
      <c r="W110" s="125">
        <f t="shared" ref="W110" si="786">IF(W79&gt;0,IF(W94-W89&gt;=0,1,0),0)</f>
        <v>0</v>
      </c>
      <c r="X110" s="123"/>
      <c r="Y110" s="125">
        <f t="shared" ref="Y110" si="787">IF(Y79&gt;0,IF(Y94-Y89&gt;=0,1,0),0)</f>
        <v>0</v>
      </c>
      <c r="Z110" s="123"/>
      <c r="AA110" s="125">
        <f t="shared" ref="AA110" si="788">IF(AA79&gt;0,IF(AA94-AA89&gt;=0,1,0),0)</f>
        <v>0</v>
      </c>
      <c r="AB110" s="123"/>
      <c r="AC110" s="125">
        <f t="shared" ref="AC110" si="789">IF(AC79&gt;0,IF(AC94-AC89&gt;=0,1,0),0)</f>
        <v>0</v>
      </c>
      <c r="AD110" s="123"/>
    </row>
    <row r="111" spans="2:30" ht="13.5" customHeight="1" thickBot="1" x14ac:dyDescent="0.2">
      <c r="B111" s="280" t="s">
        <v>255</v>
      </c>
      <c r="C111" s="281"/>
      <c r="D111" s="282"/>
      <c r="E111" s="233"/>
      <c r="F111" s="124"/>
      <c r="G111" s="233"/>
      <c r="H111" s="124"/>
      <c r="I111" s="233"/>
      <c r="J111" s="124"/>
      <c r="K111" s="233"/>
      <c r="L111" s="124"/>
      <c r="M111" s="233"/>
      <c r="N111" s="124"/>
      <c r="O111" s="233"/>
      <c r="P111" s="124"/>
      <c r="Q111" s="233"/>
      <c r="R111" s="124"/>
      <c r="S111" s="233"/>
      <c r="T111" s="124"/>
      <c r="U111" s="233"/>
      <c r="V111" s="124"/>
      <c r="W111" s="233"/>
      <c r="X111" s="124"/>
      <c r="Y111" s="233"/>
      <c r="Z111" s="124"/>
      <c r="AA111" s="233"/>
      <c r="AB111" s="124"/>
      <c r="AC111" s="233"/>
      <c r="AD111" s="124"/>
    </row>
    <row r="112" spans="2:30" ht="13.5" customHeight="1" thickBot="1" x14ac:dyDescent="0.2"/>
    <row r="113" spans="2:33" ht="13.5" customHeight="1" x14ac:dyDescent="0.15">
      <c r="B113" s="311" t="s">
        <v>9</v>
      </c>
      <c r="C113" s="325"/>
      <c r="D113" s="312"/>
      <c r="E113" s="311" t="e">
        <f>E97+E102+E107</f>
        <v>#REF!</v>
      </c>
      <c r="F113" s="312"/>
      <c r="G113" s="311" t="e">
        <f>G97+G102+G107</f>
        <v>#REF!</v>
      </c>
      <c r="H113" s="312"/>
      <c r="I113" s="311" t="e">
        <f>I97+I102+I107</f>
        <v>#REF!</v>
      </c>
      <c r="J113" s="312"/>
      <c r="K113" s="311" t="e">
        <f>K97+K102+K107</f>
        <v>#REF!</v>
      </c>
      <c r="L113" s="312"/>
      <c r="M113" s="311" t="e">
        <f>M97+M102+M107</f>
        <v>#REF!</v>
      </c>
      <c r="N113" s="312"/>
      <c r="O113" s="311" t="e">
        <f>O97+O102+O107</f>
        <v>#REF!</v>
      </c>
      <c r="P113" s="312"/>
      <c r="Q113" s="311" t="e">
        <f>Q97+Q102+Q107</f>
        <v>#REF!</v>
      </c>
      <c r="R113" s="312"/>
      <c r="S113" s="311" t="e">
        <f>S97+S102+S107</f>
        <v>#REF!</v>
      </c>
      <c r="T113" s="312"/>
      <c r="U113" s="311" t="e">
        <f>U97+U102+U107</f>
        <v>#REF!</v>
      </c>
      <c r="V113" s="312"/>
      <c r="W113" s="311" t="e">
        <f>W97+W102+W107</f>
        <v>#REF!</v>
      </c>
      <c r="X113" s="312"/>
      <c r="Y113" s="311" t="e">
        <f>Y97+Y102+Y107</f>
        <v>#REF!</v>
      </c>
      <c r="Z113" s="312"/>
      <c r="AA113" s="311" t="e">
        <f>AA97+AA102+AA107</f>
        <v>#REF!</v>
      </c>
      <c r="AB113" s="312"/>
      <c r="AC113" s="311" t="e">
        <f>AC97+AC102+AC107</f>
        <v>#REF!</v>
      </c>
      <c r="AD113" s="312"/>
      <c r="AE113" s="313" t="s">
        <v>259</v>
      </c>
      <c r="AF113" s="313">
        <f>COUNTIF(E113:AD113,0)</f>
        <v>0</v>
      </c>
      <c r="AG113" s="39" t="s">
        <v>260</v>
      </c>
    </row>
    <row r="114" spans="2:33" ht="13.5" customHeight="1" x14ac:dyDescent="0.15">
      <c r="B114" s="317" t="s">
        <v>9</v>
      </c>
      <c r="C114" s="313"/>
      <c r="D114" s="318"/>
      <c r="E114" s="317" t="e">
        <f>E98+E103+E108</f>
        <v>#REF!</v>
      </c>
      <c r="F114" s="318"/>
      <c r="G114" s="317" t="e">
        <f>G98+G103+G108</f>
        <v>#REF!</v>
      </c>
      <c r="H114" s="318"/>
      <c r="I114" s="317" t="e">
        <f>I98+I103+I108</f>
        <v>#REF!</v>
      </c>
      <c r="J114" s="318"/>
      <c r="K114" s="317" t="e">
        <f>K98+K103+K108</f>
        <v>#REF!</v>
      </c>
      <c r="L114" s="318"/>
      <c r="M114" s="317" t="e">
        <f>M98+M103+M108</f>
        <v>#REF!</v>
      </c>
      <c r="N114" s="318"/>
      <c r="O114" s="317" t="e">
        <f>O98+O103+O108</f>
        <v>#REF!</v>
      </c>
      <c r="P114" s="318"/>
      <c r="Q114" s="317" t="e">
        <f>Q98+Q103+Q108</f>
        <v>#REF!</v>
      </c>
      <c r="R114" s="318"/>
      <c r="S114" s="317" t="e">
        <f>S98+S103+S108</f>
        <v>#REF!</v>
      </c>
      <c r="T114" s="318"/>
      <c r="U114" s="317" t="e">
        <f>U98+U103+U108</f>
        <v>#REF!</v>
      </c>
      <c r="V114" s="318"/>
      <c r="W114" s="317" t="e">
        <f>W98+W103+W108</f>
        <v>#REF!</v>
      </c>
      <c r="X114" s="318"/>
      <c r="Y114" s="317" t="e">
        <f>Y98+Y103+Y108</f>
        <v>#REF!</v>
      </c>
      <c r="Z114" s="318"/>
      <c r="AA114" s="317" t="e">
        <f>AA98+AA103+AA108</f>
        <v>#REF!</v>
      </c>
      <c r="AB114" s="318"/>
      <c r="AC114" s="317" t="e">
        <f>AC98+AC103+AC108</f>
        <v>#REF!</v>
      </c>
      <c r="AD114" s="318"/>
      <c r="AE114" s="313" t="s">
        <v>259</v>
      </c>
      <c r="AF114" s="313">
        <f>COUNTIF(E114:AD114,0)</f>
        <v>0</v>
      </c>
      <c r="AG114" s="39" t="s">
        <v>260</v>
      </c>
    </row>
    <row r="115" spans="2:33" ht="13.5" customHeight="1" x14ac:dyDescent="0.15">
      <c r="B115" s="317" t="s">
        <v>9</v>
      </c>
      <c r="C115" s="313"/>
      <c r="D115" s="318"/>
      <c r="E115" s="317" t="e">
        <f>E99+E104+E109</f>
        <v>#REF!</v>
      </c>
      <c r="F115" s="318"/>
      <c r="G115" s="317" t="e">
        <f>G99+G104+G109</f>
        <v>#REF!</v>
      </c>
      <c r="H115" s="318"/>
      <c r="I115" s="317" t="e">
        <f>I99+I104+I109</f>
        <v>#REF!</v>
      </c>
      <c r="J115" s="318"/>
      <c r="K115" s="317" t="e">
        <f>K99+K104+K109</f>
        <v>#REF!</v>
      </c>
      <c r="L115" s="318"/>
      <c r="M115" s="317" t="e">
        <f>M99+M104+M109</f>
        <v>#REF!</v>
      </c>
      <c r="N115" s="318"/>
      <c r="O115" s="317" t="e">
        <f>O99+O104+O109</f>
        <v>#REF!</v>
      </c>
      <c r="P115" s="318"/>
      <c r="Q115" s="317" t="e">
        <f>Q99+Q104+Q109</f>
        <v>#REF!</v>
      </c>
      <c r="R115" s="318"/>
      <c r="S115" s="317" t="e">
        <f>S99+S104+S109</f>
        <v>#REF!</v>
      </c>
      <c r="T115" s="318"/>
      <c r="U115" s="317" t="e">
        <f>U99+U104+U109</f>
        <v>#REF!</v>
      </c>
      <c r="V115" s="318"/>
      <c r="W115" s="317" t="e">
        <f>W99+W104+W109</f>
        <v>#REF!</v>
      </c>
      <c r="X115" s="318"/>
      <c r="Y115" s="317" t="e">
        <f>Y99+Y104+Y109</f>
        <v>#REF!</v>
      </c>
      <c r="Z115" s="318"/>
      <c r="AA115" s="317" t="e">
        <f>AA99+AA104+AA109</f>
        <v>#REF!</v>
      </c>
      <c r="AB115" s="318"/>
      <c r="AC115" s="317" t="e">
        <f>AC99+AC104+AC109</f>
        <v>#REF!</v>
      </c>
      <c r="AD115" s="318"/>
      <c r="AE115" s="313" t="s">
        <v>259</v>
      </c>
      <c r="AF115" s="313">
        <f>COUNTIF(E115:AD115,0)</f>
        <v>0</v>
      </c>
      <c r="AG115" s="39" t="s">
        <v>260</v>
      </c>
    </row>
    <row r="116" spans="2:33" ht="13.5" customHeight="1" x14ac:dyDescent="0.15">
      <c r="B116" s="317" t="s">
        <v>10</v>
      </c>
      <c r="C116" s="313"/>
      <c r="D116" s="318"/>
      <c r="E116" s="317" t="e">
        <f>E100+E105+E110</f>
        <v>#REF!</v>
      </c>
      <c r="F116" s="318"/>
      <c r="G116" s="317" t="e">
        <f t="shared" ref="G116" si="790">G100+G105+G110</f>
        <v>#REF!</v>
      </c>
      <c r="H116" s="318"/>
      <c r="I116" s="317" t="e">
        <f t="shared" ref="I116" si="791">I100+I105+I110</f>
        <v>#REF!</v>
      </c>
      <c r="J116" s="318"/>
      <c r="K116" s="317" t="e">
        <f t="shared" ref="K116" si="792">K100+K105+K110</f>
        <v>#REF!</v>
      </c>
      <c r="L116" s="318"/>
      <c r="M116" s="317" t="e">
        <f t="shared" ref="M116" si="793">M100+M105+M110</f>
        <v>#REF!</v>
      </c>
      <c r="N116" s="318"/>
      <c r="O116" s="317" t="e">
        <f t="shared" ref="O116" si="794">O100+O105+O110</f>
        <v>#REF!</v>
      </c>
      <c r="P116" s="318"/>
      <c r="Q116" s="317" t="e">
        <f t="shared" ref="Q116" si="795">Q100+Q105+Q110</f>
        <v>#REF!</v>
      </c>
      <c r="R116" s="318"/>
      <c r="S116" s="317" t="e">
        <f t="shared" ref="S116" si="796">S100+S105+S110</f>
        <v>#REF!</v>
      </c>
      <c r="T116" s="318"/>
      <c r="U116" s="317" t="e">
        <f t="shared" ref="U116" si="797">U100+U105+U110</f>
        <v>#REF!</v>
      </c>
      <c r="V116" s="318"/>
      <c r="W116" s="317" t="e">
        <f t="shared" ref="W116" si="798">W100+W105+W110</f>
        <v>#REF!</v>
      </c>
      <c r="X116" s="318"/>
      <c r="Y116" s="317" t="e">
        <f t="shared" ref="Y116" si="799">Y100+Y105+Y110</f>
        <v>#REF!</v>
      </c>
      <c r="Z116" s="318"/>
      <c r="AA116" s="317" t="e">
        <f t="shared" ref="AA116" si="800">AA100+AA105+AA110</f>
        <v>#REF!</v>
      </c>
      <c r="AB116" s="318"/>
      <c r="AC116" s="317" t="e">
        <f t="shared" ref="AC116" si="801">AC100+AC105+AC110</f>
        <v>#REF!</v>
      </c>
      <c r="AD116" s="318"/>
      <c r="AE116" s="313" t="s">
        <v>259</v>
      </c>
      <c r="AF116" s="313">
        <f>COUNTIF(E116:AD116,0)</f>
        <v>0</v>
      </c>
      <c r="AG116" s="306" t="s">
        <v>260</v>
      </c>
    </row>
    <row r="117" spans="2:33" ht="13.5" customHeight="1" thickBot="1" x14ac:dyDescent="0.2">
      <c r="B117" s="326" t="s">
        <v>258</v>
      </c>
      <c r="C117" s="327"/>
      <c r="D117" s="328"/>
      <c r="E117" s="322"/>
      <c r="F117" s="323"/>
      <c r="G117" s="322"/>
      <c r="H117" s="323"/>
      <c r="I117" s="322"/>
      <c r="J117" s="323"/>
      <c r="K117" s="322"/>
      <c r="L117" s="323"/>
      <c r="M117" s="322"/>
      <c r="N117" s="323"/>
      <c r="O117" s="322"/>
      <c r="P117" s="323"/>
      <c r="Q117" s="322"/>
      <c r="R117" s="323"/>
      <c r="S117" s="322"/>
      <c r="T117" s="323"/>
      <c r="U117" s="322"/>
      <c r="V117" s="323"/>
      <c r="W117" s="322"/>
      <c r="X117" s="323"/>
      <c r="Y117" s="322"/>
      <c r="Z117" s="323"/>
      <c r="AA117" s="322"/>
      <c r="AB117" s="323"/>
      <c r="AC117" s="322"/>
      <c r="AD117" s="323"/>
      <c r="AE117" s="313"/>
      <c r="AF117" s="313"/>
    </row>
  </sheetData>
  <mergeCells count="1">
    <mergeCell ref="R2:T2"/>
  </mergeCells>
  <phoneticPr fontId="2"/>
  <conditionalFormatting sqref="E6:OK11">
    <cfRule type="expression" dxfId="3" priority="1">
      <formula>E$5="土"</formula>
    </cfRule>
    <cfRule type="expression" dxfId="2" priority="2">
      <formula>E$5="日"</formula>
    </cfRule>
  </conditionalFormatting>
  <conditionalFormatting sqref="F6:AI11">
    <cfRule type="expression" dxfId="1" priority="5">
      <formula>F$5="土"</formula>
    </cfRule>
    <cfRule type="expression" dxfId="0" priority="6">
      <formula>F$5="日"</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I48"/>
  <sheetViews>
    <sheetView showGridLines="0" showZeros="0" workbookViewId="0">
      <selection activeCell="AC34" sqref="AC34"/>
    </sheetView>
  </sheetViews>
  <sheetFormatPr defaultColWidth="2.75" defaultRowHeight="13.5" x14ac:dyDescent="0.15"/>
  <cols>
    <col min="1" max="1" width="5.5" bestFit="1" customWidth="1"/>
    <col min="25" max="25" width="2.75"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1" max="391" width="2.75" customWidth="1"/>
    <col min="399" max="399" width="3.5" bestFit="1" customWidth="1"/>
    <col min="423" max="428" width="3.5" bestFit="1" customWidth="1"/>
    <col min="457" max="459" width="3.5" bestFit="1" customWidth="1"/>
    <col min="461" max="461" width="8.5" customWidth="1"/>
    <col min="463" max="503" width="9.875" customWidth="1"/>
  </cols>
  <sheetData>
    <row r="1" spans="1:503" x14ac:dyDescent="0.15">
      <c r="A1" s="39" t="s">
        <v>38</v>
      </c>
      <c r="QS1" s="39"/>
      <c r="QT1" t="str">
        <f ca="1">IF(初期入力!D4="",LEFT(TEXT(TODAY(),"yyyy/mm/dd"),4),LEFT(初期入力!D4,4))</f>
        <v>2025</v>
      </c>
    </row>
    <row r="2" spans="1:503" x14ac:dyDescent="0.15">
      <c r="A2" s="39" t="s">
        <v>59</v>
      </c>
      <c r="QS2" s="39"/>
    </row>
    <row r="3" spans="1:503" x14ac:dyDescent="0.15">
      <c r="C3">
        <v>1</v>
      </c>
      <c r="AH3">
        <v>2</v>
      </c>
      <c r="BK3">
        <v>3</v>
      </c>
      <c r="CP3">
        <v>4</v>
      </c>
      <c r="DT3">
        <v>5</v>
      </c>
      <c r="EY3">
        <v>6</v>
      </c>
      <c r="GC3">
        <v>7</v>
      </c>
      <c r="HH3">
        <v>8</v>
      </c>
      <c r="IM3">
        <v>9</v>
      </c>
      <c r="JQ3">
        <v>10</v>
      </c>
      <c r="KV3">
        <v>11</v>
      </c>
      <c r="LZ3">
        <v>12</v>
      </c>
      <c r="NE3">
        <v>1</v>
      </c>
      <c r="OJ3">
        <v>2</v>
      </c>
      <c r="PM3">
        <v>3</v>
      </c>
      <c r="QU3" t="s">
        <v>112</v>
      </c>
      <c r="QV3" t="s">
        <v>115</v>
      </c>
      <c r="QW3" t="s">
        <v>116</v>
      </c>
      <c r="QX3" t="s">
        <v>117</v>
      </c>
      <c r="QY3" t="s">
        <v>118</v>
      </c>
      <c r="QZ3" t="s">
        <v>119</v>
      </c>
      <c r="RA3" t="s">
        <v>120</v>
      </c>
      <c r="RB3" t="s">
        <v>121</v>
      </c>
      <c r="RC3" t="s">
        <v>122</v>
      </c>
      <c r="RD3" t="s">
        <v>123</v>
      </c>
      <c r="RE3" t="s">
        <v>124</v>
      </c>
      <c r="RF3" t="s">
        <v>113</v>
      </c>
      <c r="SI3" t="s">
        <v>114</v>
      </c>
    </row>
    <row r="4" spans="1:503" x14ac:dyDescent="0.15">
      <c r="A4" s="19"/>
      <c r="B4" s="19"/>
      <c r="C4" s="20">
        <v>1</v>
      </c>
      <c r="D4" s="20">
        <v>2</v>
      </c>
      <c r="E4" s="20">
        <v>3</v>
      </c>
      <c r="F4" s="20">
        <v>4</v>
      </c>
      <c r="G4" s="20">
        <v>5</v>
      </c>
      <c r="H4" s="20">
        <v>6</v>
      </c>
      <c r="I4" s="20">
        <v>7</v>
      </c>
      <c r="J4" s="20">
        <v>8</v>
      </c>
      <c r="K4" s="20">
        <v>9</v>
      </c>
      <c r="L4" s="20">
        <v>10</v>
      </c>
      <c r="M4" s="20">
        <v>11</v>
      </c>
      <c r="N4" s="20">
        <v>12</v>
      </c>
      <c r="O4" s="20">
        <v>13</v>
      </c>
      <c r="P4" s="20">
        <v>14</v>
      </c>
      <c r="Q4" s="20">
        <v>15</v>
      </c>
      <c r="R4" s="20">
        <v>16</v>
      </c>
      <c r="S4" s="20">
        <v>17</v>
      </c>
      <c r="T4" s="20">
        <v>18</v>
      </c>
      <c r="U4" s="20">
        <v>19</v>
      </c>
      <c r="V4" s="20">
        <v>20</v>
      </c>
      <c r="W4" s="20">
        <v>21</v>
      </c>
      <c r="X4" s="20">
        <v>22</v>
      </c>
      <c r="Y4" s="20">
        <v>23</v>
      </c>
      <c r="Z4" s="20">
        <v>24</v>
      </c>
      <c r="AA4" s="20">
        <v>25</v>
      </c>
      <c r="AB4" s="20">
        <v>26</v>
      </c>
      <c r="AC4" s="20">
        <v>27</v>
      </c>
      <c r="AD4" s="20">
        <v>28</v>
      </c>
      <c r="AE4" s="20">
        <v>29</v>
      </c>
      <c r="AF4" s="20">
        <v>30</v>
      </c>
      <c r="AG4" s="20">
        <v>31</v>
      </c>
      <c r="AH4" s="20">
        <v>32</v>
      </c>
      <c r="AI4" s="20">
        <v>33</v>
      </c>
      <c r="AJ4" s="20">
        <v>34</v>
      </c>
      <c r="AK4" s="20">
        <v>35</v>
      </c>
      <c r="AL4" s="20">
        <v>36</v>
      </c>
      <c r="AM4" s="20">
        <v>37</v>
      </c>
      <c r="AN4" s="20">
        <v>38</v>
      </c>
      <c r="AO4" s="20">
        <v>39</v>
      </c>
      <c r="AP4" s="20">
        <v>40</v>
      </c>
      <c r="AQ4" s="20">
        <v>41</v>
      </c>
      <c r="AR4" s="20">
        <v>42</v>
      </c>
      <c r="AS4" s="20">
        <v>43</v>
      </c>
      <c r="AT4" s="20">
        <v>44</v>
      </c>
      <c r="AU4" s="20">
        <v>45</v>
      </c>
      <c r="AV4" s="20">
        <v>46</v>
      </c>
      <c r="AW4" s="20">
        <v>47</v>
      </c>
      <c r="AX4" s="20">
        <v>48</v>
      </c>
      <c r="AY4" s="20">
        <v>49</v>
      </c>
      <c r="AZ4" s="20">
        <v>50</v>
      </c>
      <c r="BA4" s="20">
        <v>51</v>
      </c>
      <c r="BB4" s="20">
        <v>52</v>
      </c>
      <c r="BC4" s="20">
        <v>53</v>
      </c>
      <c r="BD4" s="20">
        <v>54</v>
      </c>
      <c r="BE4" s="20">
        <v>55</v>
      </c>
      <c r="BF4" s="20">
        <v>56</v>
      </c>
      <c r="BG4" s="20">
        <v>57</v>
      </c>
      <c r="BH4" s="20">
        <v>58</v>
      </c>
      <c r="BI4" s="20">
        <v>59</v>
      </c>
      <c r="BJ4" s="20">
        <v>60</v>
      </c>
      <c r="BK4" s="20">
        <v>61</v>
      </c>
      <c r="BL4" s="20">
        <v>62</v>
      </c>
      <c r="BM4" s="20">
        <v>63</v>
      </c>
      <c r="BN4" s="20">
        <v>64</v>
      </c>
      <c r="BO4" s="20">
        <v>65</v>
      </c>
      <c r="BP4" s="20">
        <v>66</v>
      </c>
      <c r="BQ4" s="20">
        <v>67</v>
      </c>
      <c r="BR4" s="20">
        <v>68</v>
      </c>
      <c r="BS4" s="20">
        <v>69</v>
      </c>
      <c r="BT4" s="20">
        <v>70</v>
      </c>
      <c r="BU4" s="20">
        <v>71</v>
      </c>
      <c r="BV4" s="20">
        <v>72</v>
      </c>
      <c r="BW4" s="20">
        <v>73</v>
      </c>
      <c r="BX4" s="20">
        <v>74</v>
      </c>
      <c r="BY4" s="20">
        <v>75</v>
      </c>
      <c r="BZ4" s="20">
        <v>76</v>
      </c>
      <c r="CA4" s="20">
        <v>77</v>
      </c>
      <c r="CB4" s="20">
        <v>78</v>
      </c>
      <c r="CC4" s="20">
        <v>79</v>
      </c>
      <c r="CD4" s="20">
        <v>80</v>
      </c>
      <c r="CE4" s="20">
        <v>81</v>
      </c>
      <c r="CF4" s="20">
        <v>82</v>
      </c>
      <c r="CG4" s="20">
        <v>83</v>
      </c>
      <c r="CH4" s="20">
        <v>84</v>
      </c>
      <c r="CI4" s="20">
        <v>85</v>
      </c>
      <c r="CJ4" s="20">
        <v>86</v>
      </c>
      <c r="CK4" s="20">
        <v>87</v>
      </c>
      <c r="CL4" s="20">
        <v>88</v>
      </c>
      <c r="CM4" s="20">
        <v>89</v>
      </c>
      <c r="CN4" s="20">
        <v>90</v>
      </c>
      <c r="CO4" s="20">
        <v>91</v>
      </c>
      <c r="CP4" s="20">
        <v>92</v>
      </c>
      <c r="CQ4" s="20">
        <v>93</v>
      </c>
      <c r="CR4" s="20">
        <v>94</v>
      </c>
      <c r="CS4" s="20">
        <v>95</v>
      </c>
      <c r="CT4" s="20">
        <v>96</v>
      </c>
      <c r="CU4" s="20">
        <v>97</v>
      </c>
      <c r="CV4" s="20">
        <v>98</v>
      </c>
      <c r="CW4" s="20">
        <v>99</v>
      </c>
      <c r="CX4" s="20">
        <v>100</v>
      </c>
      <c r="CY4" s="20">
        <v>101</v>
      </c>
      <c r="CZ4" s="20">
        <v>102</v>
      </c>
      <c r="DA4" s="20">
        <v>103</v>
      </c>
      <c r="DB4" s="20">
        <v>104</v>
      </c>
      <c r="DC4" s="20">
        <v>105</v>
      </c>
      <c r="DD4" s="20">
        <v>106</v>
      </c>
      <c r="DE4" s="20">
        <v>107</v>
      </c>
      <c r="DF4" s="20">
        <v>108</v>
      </c>
      <c r="DG4" s="20">
        <v>109</v>
      </c>
      <c r="DH4" s="20">
        <v>110</v>
      </c>
      <c r="DI4" s="20">
        <v>111</v>
      </c>
      <c r="DJ4" s="20">
        <v>112</v>
      </c>
      <c r="DK4" s="20">
        <v>113</v>
      </c>
      <c r="DL4" s="20">
        <v>114</v>
      </c>
      <c r="DM4" s="20">
        <v>115</v>
      </c>
      <c r="DN4" s="20">
        <v>116</v>
      </c>
      <c r="DO4" s="20">
        <v>117</v>
      </c>
      <c r="DP4" s="20">
        <v>118</v>
      </c>
      <c r="DQ4" s="20">
        <v>119</v>
      </c>
      <c r="DR4" s="20">
        <v>120</v>
      </c>
      <c r="DS4" s="20">
        <v>121</v>
      </c>
      <c r="DT4" s="20">
        <v>122</v>
      </c>
      <c r="DU4" s="20">
        <v>123</v>
      </c>
      <c r="DV4" s="20">
        <v>124</v>
      </c>
      <c r="DW4" s="20">
        <v>125</v>
      </c>
      <c r="DX4" s="20">
        <v>126</v>
      </c>
      <c r="DY4" s="20">
        <v>127</v>
      </c>
      <c r="DZ4" s="20">
        <v>128</v>
      </c>
      <c r="EA4" s="20">
        <v>129</v>
      </c>
      <c r="EB4" s="20">
        <v>130</v>
      </c>
      <c r="EC4" s="20">
        <v>131</v>
      </c>
      <c r="ED4" s="20">
        <v>132</v>
      </c>
      <c r="EE4" s="20">
        <v>133</v>
      </c>
      <c r="EF4" s="20">
        <v>134</v>
      </c>
      <c r="EG4" s="20">
        <v>135</v>
      </c>
      <c r="EH4" s="20">
        <v>136</v>
      </c>
      <c r="EI4" s="20">
        <v>137</v>
      </c>
      <c r="EJ4" s="20">
        <v>138</v>
      </c>
      <c r="EK4" s="20">
        <v>139</v>
      </c>
      <c r="EL4" s="20">
        <v>140</v>
      </c>
      <c r="EM4" s="20">
        <v>141</v>
      </c>
      <c r="EN4" s="20">
        <v>142</v>
      </c>
      <c r="EO4" s="20">
        <v>143</v>
      </c>
      <c r="EP4" s="20">
        <v>144</v>
      </c>
      <c r="EQ4" s="20">
        <v>145</v>
      </c>
      <c r="ER4" s="20">
        <v>146</v>
      </c>
      <c r="ES4" s="20">
        <v>147</v>
      </c>
      <c r="ET4" s="20">
        <v>148</v>
      </c>
      <c r="EU4" s="20">
        <v>149</v>
      </c>
      <c r="EV4" s="20">
        <v>150</v>
      </c>
      <c r="EW4" s="20">
        <v>151</v>
      </c>
      <c r="EX4" s="20">
        <v>152</v>
      </c>
      <c r="EY4" s="20">
        <v>153</v>
      </c>
      <c r="EZ4" s="20">
        <v>154</v>
      </c>
      <c r="FA4" s="20">
        <v>155</v>
      </c>
      <c r="FB4" s="20">
        <v>156</v>
      </c>
      <c r="FC4" s="20">
        <v>157</v>
      </c>
      <c r="FD4" s="20">
        <v>158</v>
      </c>
      <c r="FE4" s="20">
        <v>159</v>
      </c>
      <c r="FF4" s="20">
        <v>160</v>
      </c>
      <c r="FG4" s="20">
        <v>161</v>
      </c>
      <c r="FH4" s="20">
        <v>162</v>
      </c>
      <c r="FI4" s="20">
        <v>163</v>
      </c>
      <c r="FJ4" s="20">
        <v>164</v>
      </c>
      <c r="FK4" s="20">
        <v>165</v>
      </c>
      <c r="FL4" s="20">
        <v>166</v>
      </c>
      <c r="FM4" s="20">
        <v>167</v>
      </c>
      <c r="FN4" s="20">
        <v>168</v>
      </c>
      <c r="FO4" s="20">
        <v>169</v>
      </c>
      <c r="FP4" s="20">
        <v>170</v>
      </c>
      <c r="FQ4" s="20">
        <v>171</v>
      </c>
      <c r="FR4" s="20">
        <v>172</v>
      </c>
      <c r="FS4" s="20">
        <v>173</v>
      </c>
      <c r="FT4" s="20">
        <v>174</v>
      </c>
      <c r="FU4" s="20">
        <v>175</v>
      </c>
      <c r="FV4" s="20">
        <v>176</v>
      </c>
      <c r="FW4" s="20">
        <v>177</v>
      </c>
      <c r="FX4" s="20">
        <v>178</v>
      </c>
      <c r="FY4" s="20">
        <v>179</v>
      </c>
      <c r="FZ4" s="20">
        <v>180</v>
      </c>
      <c r="GA4" s="20">
        <v>181</v>
      </c>
      <c r="GB4" s="20">
        <v>182</v>
      </c>
      <c r="GC4" s="20">
        <v>183</v>
      </c>
      <c r="GD4" s="20">
        <v>184</v>
      </c>
      <c r="GE4" s="20">
        <v>185</v>
      </c>
      <c r="GF4" s="20">
        <v>186</v>
      </c>
      <c r="GG4" s="20">
        <v>187</v>
      </c>
      <c r="GH4" s="20">
        <v>188</v>
      </c>
      <c r="GI4" s="20">
        <v>189</v>
      </c>
      <c r="GJ4" s="20">
        <v>190</v>
      </c>
      <c r="GK4" s="20">
        <v>191</v>
      </c>
      <c r="GL4" s="20">
        <v>192</v>
      </c>
      <c r="GM4" s="20">
        <v>193</v>
      </c>
      <c r="GN4" s="20">
        <v>194</v>
      </c>
      <c r="GO4" s="20">
        <v>195</v>
      </c>
      <c r="GP4" s="20">
        <v>196</v>
      </c>
      <c r="GQ4" s="20">
        <v>197</v>
      </c>
      <c r="GR4" s="20">
        <v>198</v>
      </c>
      <c r="GS4" s="20">
        <v>199</v>
      </c>
      <c r="GT4" s="20">
        <v>200</v>
      </c>
      <c r="GU4" s="20">
        <v>201</v>
      </c>
      <c r="GV4" s="20">
        <v>202</v>
      </c>
      <c r="GW4" s="20">
        <v>203</v>
      </c>
      <c r="GX4" s="20">
        <v>204</v>
      </c>
      <c r="GY4" s="20">
        <v>205</v>
      </c>
      <c r="GZ4" s="20">
        <v>206</v>
      </c>
      <c r="HA4" s="20">
        <v>207</v>
      </c>
      <c r="HB4" s="20">
        <v>208</v>
      </c>
      <c r="HC4" s="20">
        <v>209</v>
      </c>
      <c r="HD4" s="20">
        <v>210</v>
      </c>
      <c r="HE4" s="20">
        <v>211</v>
      </c>
      <c r="HF4" s="20">
        <v>212</v>
      </c>
      <c r="HG4" s="20">
        <v>213</v>
      </c>
      <c r="HH4" s="20">
        <v>214</v>
      </c>
      <c r="HI4" s="20">
        <v>215</v>
      </c>
      <c r="HJ4" s="20">
        <v>216</v>
      </c>
      <c r="HK4" s="20">
        <v>217</v>
      </c>
      <c r="HL4" s="20">
        <v>218</v>
      </c>
      <c r="HM4" s="20">
        <v>219</v>
      </c>
      <c r="HN4" s="20">
        <v>220</v>
      </c>
      <c r="HO4" s="20">
        <v>221</v>
      </c>
      <c r="HP4" s="20">
        <v>222</v>
      </c>
      <c r="HQ4" s="20">
        <v>223</v>
      </c>
      <c r="HR4" s="20">
        <v>224</v>
      </c>
      <c r="HS4" s="20">
        <v>225</v>
      </c>
      <c r="HT4" s="20">
        <v>226</v>
      </c>
      <c r="HU4" s="20">
        <v>227</v>
      </c>
      <c r="HV4" s="20">
        <v>228</v>
      </c>
      <c r="HW4" s="20">
        <v>229</v>
      </c>
      <c r="HX4" s="20">
        <v>230</v>
      </c>
      <c r="HY4" s="20">
        <v>231</v>
      </c>
      <c r="HZ4" s="20">
        <v>232</v>
      </c>
      <c r="IA4" s="20">
        <v>233</v>
      </c>
      <c r="IB4" s="20">
        <v>234</v>
      </c>
      <c r="IC4" s="20">
        <v>235</v>
      </c>
      <c r="ID4" s="20">
        <v>236</v>
      </c>
      <c r="IE4" s="20">
        <v>237</v>
      </c>
      <c r="IF4" s="20">
        <v>238</v>
      </c>
      <c r="IG4" s="20">
        <v>239</v>
      </c>
      <c r="IH4" s="20">
        <v>240</v>
      </c>
      <c r="II4" s="20">
        <v>241</v>
      </c>
      <c r="IJ4" s="20">
        <v>242</v>
      </c>
      <c r="IK4" s="20">
        <v>243</v>
      </c>
      <c r="IL4" s="20">
        <v>244</v>
      </c>
      <c r="IM4" s="20">
        <v>245</v>
      </c>
      <c r="IN4" s="20">
        <v>246</v>
      </c>
      <c r="IO4" s="20">
        <v>247</v>
      </c>
      <c r="IP4" s="20">
        <v>248</v>
      </c>
      <c r="IQ4" s="20">
        <v>249</v>
      </c>
      <c r="IR4" s="20">
        <v>250</v>
      </c>
      <c r="IS4" s="20">
        <v>251</v>
      </c>
      <c r="IT4" s="20">
        <v>252</v>
      </c>
      <c r="IU4" s="20">
        <v>253</v>
      </c>
      <c r="IV4" s="20">
        <v>254</v>
      </c>
      <c r="IW4" s="20">
        <v>255</v>
      </c>
      <c r="IX4" s="20">
        <v>256</v>
      </c>
      <c r="IY4" s="20">
        <v>257</v>
      </c>
      <c r="IZ4" s="20">
        <v>258</v>
      </c>
      <c r="JA4" s="20">
        <v>259</v>
      </c>
      <c r="JB4" s="20">
        <v>260</v>
      </c>
      <c r="JC4" s="20">
        <v>261</v>
      </c>
      <c r="JD4" s="20">
        <v>262</v>
      </c>
      <c r="JE4" s="20">
        <v>263</v>
      </c>
      <c r="JF4" s="20">
        <v>264</v>
      </c>
      <c r="JG4" s="20">
        <v>265</v>
      </c>
      <c r="JH4" s="20">
        <v>266</v>
      </c>
      <c r="JI4" s="20">
        <v>267</v>
      </c>
      <c r="JJ4" s="20">
        <v>268</v>
      </c>
      <c r="JK4" s="20">
        <v>269</v>
      </c>
      <c r="JL4" s="20">
        <v>270</v>
      </c>
      <c r="JM4" s="20">
        <v>271</v>
      </c>
      <c r="JN4" s="20">
        <v>272</v>
      </c>
      <c r="JO4" s="20">
        <v>273</v>
      </c>
      <c r="JP4" s="20">
        <v>274</v>
      </c>
      <c r="JQ4" s="20">
        <v>275</v>
      </c>
      <c r="JR4" s="20">
        <v>276</v>
      </c>
      <c r="JS4" s="20">
        <v>277</v>
      </c>
      <c r="JT4" s="20">
        <v>278</v>
      </c>
      <c r="JU4" s="20">
        <v>279</v>
      </c>
      <c r="JV4" s="20">
        <v>280</v>
      </c>
      <c r="JW4" s="20">
        <v>281</v>
      </c>
      <c r="JX4" s="20">
        <v>282</v>
      </c>
      <c r="JY4" s="20">
        <v>283</v>
      </c>
      <c r="JZ4" s="20">
        <v>284</v>
      </c>
      <c r="KA4" s="20">
        <v>285</v>
      </c>
      <c r="KB4" s="20">
        <v>286</v>
      </c>
      <c r="KC4" s="20">
        <v>287</v>
      </c>
      <c r="KD4" s="20">
        <v>288</v>
      </c>
      <c r="KE4" s="20">
        <v>289</v>
      </c>
      <c r="KF4" s="20">
        <v>290</v>
      </c>
      <c r="KG4" s="20">
        <v>291</v>
      </c>
      <c r="KH4" s="20">
        <v>292</v>
      </c>
      <c r="KI4" s="20">
        <v>293</v>
      </c>
      <c r="KJ4" s="20">
        <v>294</v>
      </c>
      <c r="KK4" s="20">
        <v>295</v>
      </c>
      <c r="KL4" s="20">
        <v>296</v>
      </c>
      <c r="KM4" s="20">
        <v>297</v>
      </c>
      <c r="KN4" s="20">
        <v>298</v>
      </c>
      <c r="KO4" s="20">
        <v>299</v>
      </c>
      <c r="KP4" s="20">
        <v>300</v>
      </c>
      <c r="KQ4" s="20">
        <v>301</v>
      </c>
      <c r="KR4" s="20">
        <v>302</v>
      </c>
      <c r="KS4" s="20">
        <v>303</v>
      </c>
      <c r="KT4" s="20">
        <v>304</v>
      </c>
      <c r="KU4" s="20">
        <v>305</v>
      </c>
      <c r="KV4" s="20">
        <v>306</v>
      </c>
      <c r="KW4" s="20">
        <v>307</v>
      </c>
      <c r="KX4" s="20">
        <v>308</v>
      </c>
      <c r="KY4" s="20">
        <v>309</v>
      </c>
      <c r="KZ4" s="20">
        <v>310</v>
      </c>
      <c r="LA4" s="20">
        <v>311</v>
      </c>
      <c r="LB4" s="20">
        <v>312</v>
      </c>
      <c r="LC4" s="20">
        <v>313</v>
      </c>
      <c r="LD4" s="20">
        <v>314</v>
      </c>
      <c r="LE4" s="20">
        <v>315</v>
      </c>
      <c r="LF4" s="20">
        <v>316</v>
      </c>
      <c r="LG4" s="20">
        <v>317</v>
      </c>
      <c r="LH4" s="20">
        <v>318</v>
      </c>
      <c r="LI4" s="20">
        <v>319</v>
      </c>
      <c r="LJ4" s="20">
        <v>320</v>
      </c>
      <c r="LK4" s="20">
        <v>321</v>
      </c>
      <c r="LL4" s="20">
        <v>322</v>
      </c>
      <c r="LM4" s="20">
        <v>323</v>
      </c>
      <c r="LN4" s="20">
        <v>324</v>
      </c>
      <c r="LO4" s="20">
        <v>325</v>
      </c>
      <c r="LP4" s="20">
        <v>326</v>
      </c>
      <c r="LQ4" s="20">
        <v>327</v>
      </c>
      <c r="LR4" s="20">
        <v>328</v>
      </c>
      <c r="LS4" s="20">
        <v>329</v>
      </c>
      <c r="LT4" s="20">
        <v>330</v>
      </c>
      <c r="LU4" s="20">
        <v>331</v>
      </c>
      <c r="LV4" s="20">
        <v>332</v>
      </c>
      <c r="LW4" s="20">
        <v>333</v>
      </c>
      <c r="LX4" s="20">
        <v>334</v>
      </c>
      <c r="LY4" s="20">
        <v>335</v>
      </c>
      <c r="LZ4" s="20">
        <v>336</v>
      </c>
      <c r="MA4" s="20">
        <v>337</v>
      </c>
      <c r="MB4" s="20">
        <v>338</v>
      </c>
      <c r="MC4" s="20">
        <v>339</v>
      </c>
      <c r="MD4" s="20">
        <v>340</v>
      </c>
      <c r="ME4" s="20">
        <v>341</v>
      </c>
      <c r="MF4" s="20">
        <v>342</v>
      </c>
      <c r="MG4" s="20">
        <v>343</v>
      </c>
      <c r="MH4" s="20">
        <v>344</v>
      </c>
      <c r="MI4" s="20">
        <v>345</v>
      </c>
      <c r="MJ4" s="20">
        <v>346</v>
      </c>
      <c r="MK4" s="20">
        <v>347</v>
      </c>
      <c r="ML4" s="20">
        <v>348</v>
      </c>
      <c r="MM4" s="20">
        <v>349</v>
      </c>
      <c r="MN4" s="20">
        <v>350</v>
      </c>
      <c r="MO4" s="20">
        <v>351</v>
      </c>
      <c r="MP4" s="20">
        <v>352</v>
      </c>
      <c r="MQ4" s="20">
        <v>353</v>
      </c>
      <c r="MR4" s="20">
        <v>354</v>
      </c>
      <c r="MS4" s="20">
        <v>355</v>
      </c>
      <c r="MT4" s="20">
        <v>356</v>
      </c>
      <c r="MU4" s="20">
        <v>357</v>
      </c>
      <c r="MV4" s="20">
        <v>358</v>
      </c>
      <c r="MW4" s="20">
        <v>359</v>
      </c>
      <c r="MX4" s="20">
        <v>360</v>
      </c>
      <c r="MY4" s="20">
        <v>361</v>
      </c>
      <c r="MZ4" s="20">
        <v>362</v>
      </c>
      <c r="NA4" s="20">
        <v>363</v>
      </c>
      <c r="NB4" s="20">
        <v>364</v>
      </c>
      <c r="NC4" s="20">
        <v>365</v>
      </c>
      <c r="ND4" s="22">
        <v>366</v>
      </c>
      <c r="NE4" s="20">
        <v>367</v>
      </c>
      <c r="NF4" s="20">
        <v>368</v>
      </c>
      <c r="NG4" s="20">
        <v>369</v>
      </c>
      <c r="NH4" s="20">
        <v>370</v>
      </c>
      <c r="NI4" s="20">
        <v>371</v>
      </c>
      <c r="NJ4" s="20">
        <v>372</v>
      </c>
      <c r="NK4" s="20">
        <v>373</v>
      </c>
      <c r="NL4" s="20">
        <v>374</v>
      </c>
      <c r="NM4" s="20">
        <v>375</v>
      </c>
      <c r="NN4" s="20">
        <v>376</v>
      </c>
      <c r="NO4" s="20">
        <v>377</v>
      </c>
      <c r="NP4" s="20">
        <v>378</v>
      </c>
      <c r="NQ4" s="20">
        <v>379</v>
      </c>
      <c r="NR4" s="20">
        <v>380</v>
      </c>
      <c r="NS4" s="20">
        <v>381</v>
      </c>
      <c r="NT4" s="20">
        <v>382</v>
      </c>
      <c r="NU4" s="20">
        <v>383</v>
      </c>
      <c r="NV4" s="20">
        <v>384</v>
      </c>
      <c r="NW4" s="20">
        <v>385</v>
      </c>
      <c r="NX4" s="20">
        <v>386</v>
      </c>
      <c r="NY4" s="20">
        <v>387</v>
      </c>
      <c r="NZ4" s="20">
        <v>388</v>
      </c>
      <c r="OA4" s="20">
        <v>389</v>
      </c>
      <c r="OB4" s="20">
        <v>390</v>
      </c>
      <c r="OC4" s="20">
        <v>391</v>
      </c>
      <c r="OD4" s="20">
        <v>392</v>
      </c>
      <c r="OE4" s="20">
        <v>393</v>
      </c>
      <c r="OF4" s="20">
        <v>394</v>
      </c>
      <c r="OG4" s="20">
        <v>395</v>
      </c>
      <c r="OH4" s="20">
        <v>396</v>
      </c>
      <c r="OI4" s="20">
        <v>397</v>
      </c>
      <c r="OJ4" s="20">
        <v>398</v>
      </c>
      <c r="OK4" s="20">
        <v>399</v>
      </c>
      <c r="OL4" s="20">
        <v>400</v>
      </c>
      <c r="OM4" s="20">
        <v>401</v>
      </c>
      <c r="ON4" s="20">
        <v>402</v>
      </c>
      <c r="OO4" s="20">
        <v>403</v>
      </c>
      <c r="OP4" s="20">
        <v>404</v>
      </c>
      <c r="OQ4" s="20">
        <v>405</v>
      </c>
      <c r="OR4" s="20">
        <v>406</v>
      </c>
      <c r="OS4" s="20">
        <v>407</v>
      </c>
      <c r="OT4" s="20">
        <v>408</v>
      </c>
      <c r="OU4" s="20">
        <v>409</v>
      </c>
      <c r="OV4" s="20">
        <v>410</v>
      </c>
      <c r="OW4" s="20">
        <v>411</v>
      </c>
      <c r="OX4" s="20">
        <v>412</v>
      </c>
      <c r="OY4" s="20">
        <v>413</v>
      </c>
      <c r="OZ4" s="20">
        <v>414</v>
      </c>
      <c r="PA4" s="20">
        <v>415</v>
      </c>
      <c r="PB4" s="20">
        <v>416</v>
      </c>
      <c r="PC4" s="20">
        <v>417</v>
      </c>
      <c r="PD4" s="20">
        <v>418</v>
      </c>
      <c r="PE4" s="20">
        <v>419</v>
      </c>
      <c r="PF4" s="20">
        <v>420</v>
      </c>
      <c r="PG4" s="20">
        <v>421</v>
      </c>
      <c r="PH4" s="20">
        <v>422</v>
      </c>
      <c r="PI4" s="20">
        <v>423</v>
      </c>
      <c r="PJ4" s="20">
        <v>424</v>
      </c>
      <c r="PK4" s="20">
        <v>425</v>
      </c>
      <c r="PL4" s="20">
        <v>426</v>
      </c>
      <c r="PM4" s="20">
        <v>427</v>
      </c>
      <c r="PN4" s="20">
        <v>428</v>
      </c>
      <c r="PO4" s="20">
        <v>429</v>
      </c>
      <c r="PP4" s="20">
        <v>430</v>
      </c>
      <c r="PQ4" s="20">
        <v>431</v>
      </c>
      <c r="PR4" s="20">
        <v>432</v>
      </c>
      <c r="PS4" s="20">
        <v>433</v>
      </c>
      <c r="PT4" s="20">
        <v>434</v>
      </c>
      <c r="PU4" s="20">
        <v>435</v>
      </c>
      <c r="PV4" s="20">
        <v>436</v>
      </c>
      <c r="PW4" s="20">
        <v>437</v>
      </c>
      <c r="PX4" s="20">
        <v>438</v>
      </c>
      <c r="PY4" s="20">
        <v>439</v>
      </c>
      <c r="PZ4" s="20">
        <v>440</v>
      </c>
      <c r="QA4" s="20">
        <v>441</v>
      </c>
      <c r="QB4" s="20">
        <v>442</v>
      </c>
      <c r="QC4" s="20">
        <v>443</v>
      </c>
      <c r="QD4" s="20">
        <v>444</v>
      </c>
      <c r="QE4" s="20">
        <v>445</v>
      </c>
      <c r="QF4" s="20">
        <v>446</v>
      </c>
      <c r="QG4" s="20">
        <v>447</v>
      </c>
      <c r="QH4" s="20">
        <v>448</v>
      </c>
      <c r="QI4" s="20">
        <v>449</v>
      </c>
      <c r="QJ4" s="20">
        <v>450</v>
      </c>
      <c r="QK4" s="20">
        <v>451</v>
      </c>
      <c r="QL4" s="20">
        <v>452</v>
      </c>
      <c r="QM4" s="20">
        <v>453</v>
      </c>
      <c r="QN4" s="20">
        <v>454</v>
      </c>
      <c r="QO4" s="20">
        <v>455</v>
      </c>
      <c r="QP4" s="20">
        <v>456</v>
      </c>
      <c r="QQ4" s="20">
        <v>457</v>
      </c>
      <c r="QR4" s="19"/>
      <c r="QS4" s="19"/>
      <c r="QT4" s="19"/>
      <c r="QU4" s="20">
        <v>3</v>
      </c>
      <c r="QV4" s="20">
        <f t="shared" ref="QV4:QZ4" si="0">1+QU4</f>
        <v>4</v>
      </c>
      <c r="QW4" s="20">
        <f t="shared" si="0"/>
        <v>5</v>
      </c>
      <c r="QX4" s="20">
        <f t="shared" si="0"/>
        <v>6</v>
      </c>
      <c r="QY4" s="20">
        <f t="shared" si="0"/>
        <v>7</v>
      </c>
      <c r="QZ4" s="20">
        <f t="shared" si="0"/>
        <v>8</v>
      </c>
      <c r="RA4" s="20">
        <f t="shared" ref="RA4:RF4" si="1">1+QZ4</f>
        <v>9</v>
      </c>
      <c r="RB4" s="20">
        <f t="shared" si="1"/>
        <v>10</v>
      </c>
      <c r="RC4" s="20">
        <f t="shared" si="1"/>
        <v>11</v>
      </c>
      <c r="RD4" s="20">
        <f t="shared" si="1"/>
        <v>12</v>
      </c>
      <c r="RE4" s="20">
        <f t="shared" si="1"/>
        <v>13</v>
      </c>
      <c r="RF4" s="20">
        <f t="shared" si="1"/>
        <v>14</v>
      </c>
      <c r="RG4" s="20">
        <f t="shared" ref="RG4:SI4" si="2">1+RF4</f>
        <v>15</v>
      </c>
      <c r="RH4" s="20">
        <f t="shared" si="2"/>
        <v>16</v>
      </c>
      <c r="RI4" s="20">
        <f t="shared" si="2"/>
        <v>17</v>
      </c>
      <c r="RJ4" s="20">
        <f t="shared" si="2"/>
        <v>18</v>
      </c>
      <c r="RK4" s="20">
        <f t="shared" si="2"/>
        <v>19</v>
      </c>
      <c r="RL4" s="20">
        <f t="shared" si="2"/>
        <v>20</v>
      </c>
      <c r="RM4" s="20">
        <f t="shared" si="2"/>
        <v>21</v>
      </c>
      <c r="RN4" s="20">
        <f t="shared" si="2"/>
        <v>22</v>
      </c>
      <c r="RO4" s="20">
        <f t="shared" si="2"/>
        <v>23</v>
      </c>
      <c r="RP4" s="20">
        <f t="shared" si="2"/>
        <v>24</v>
      </c>
      <c r="RQ4" s="20">
        <f t="shared" si="2"/>
        <v>25</v>
      </c>
      <c r="RR4" s="20">
        <f t="shared" si="2"/>
        <v>26</v>
      </c>
      <c r="RS4" s="20">
        <f t="shared" si="2"/>
        <v>27</v>
      </c>
      <c r="RT4" s="20">
        <f t="shared" si="2"/>
        <v>28</v>
      </c>
      <c r="RU4" s="20">
        <f t="shared" si="2"/>
        <v>29</v>
      </c>
      <c r="RV4" s="20">
        <f t="shared" si="2"/>
        <v>30</v>
      </c>
      <c r="RW4" s="20">
        <f t="shared" si="2"/>
        <v>31</v>
      </c>
      <c r="RX4" s="20">
        <f t="shared" si="2"/>
        <v>32</v>
      </c>
      <c r="RY4" s="20">
        <f t="shared" si="2"/>
        <v>33</v>
      </c>
      <c r="RZ4" s="20">
        <f t="shared" si="2"/>
        <v>34</v>
      </c>
      <c r="SA4" s="20">
        <f t="shared" si="2"/>
        <v>35</v>
      </c>
      <c r="SB4" s="20">
        <f t="shared" si="2"/>
        <v>36</v>
      </c>
      <c r="SC4" s="20">
        <f t="shared" si="2"/>
        <v>37</v>
      </c>
      <c r="SD4" s="20">
        <f t="shared" si="2"/>
        <v>38</v>
      </c>
      <c r="SE4" s="20">
        <f t="shared" si="2"/>
        <v>39</v>
      </c>
      <c r="SF4" s="20">
        <f t="shared" si="2"/>
        <v>40</v>
      </c>
      <c r="SG4" s="20">
        <f t="shared" si="2"/>
        <v>41</v>
      </c>
      <c r="SH4" s="20">
        <f t="shared" si="2"/>
        <v>42</v>
      </c>
      <c r="SI4" s="20">
        <f t="shared" si="2"/>
        <v>43</v>
      </c>
    </row>
    <row r="5" spans="1:503" s="19" customFormat="1" x14ac:dyDescent="0.15">
      <c r="A5" s="17">
        <v>2018</v>
      </c>
      <c r="B5" s="1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18">
        <v>1</v>
      </c>
      <c r="AI5" s="18">
        <v>2</v>
      </c>
      <c r="AJ5" s="18">
        <v>3</v>
      </c>
      <c r="AK5" s="18">
        <v>4</v>
      </c>
      <c r="AL5" s="18">
        <v>5</v>
      </c>
      <c r="AM5" s="18">
        <v>6</v>
      </c>
      <c r="AN5" s="18">
        <v>7</v>
      </c>
      <c r="AO5" s="18">
        <v>8</v>
      </c>
      <c r="AP5" s="18">
        <v>9</v>
      </c>
      <c r="AQ5" s="18">
        <v>10</v>
      </c>
      <c r="AR5" s="18">
        <v>11</v>
      </c>
      <c r="AS5" s="18">
        <v>12</v>
      </c>
      <c r="AT5" s="18">
        <v>13</v>
      </c>
      <c r="AU5" s="18">
        <v>14</v>
      </c>
      <c r="AV5" s="18">
        <v>15</v>
      </c>
      <c r="AW5" s="18">
        <v>16</v>
      </c>
      <c r="AX5" s="18">
        <v>17</v>
      </c>
      <c r="AY5" s="18">
        <v>18</v>
      </c>
      <c r="AZ5" s="18">
        <v>19</v>
      </c>
      <c r="BA5" s="18">
        <v>20</v>
      </c>
      <c r="BB5" s="18">
        <v>21</v>
      </c>
      <c r="BC5" s="18">
        <v>22</v>
      </c>
      <c r="BD5" s="18">
        <v>23</v>
      </c>
      <c r="BE5" s="18">
        <v>24</v>
      </c>
      <c r="BF5" s="18">
        <v>25</v>
      </c>
      <c r="BG5" s="18">
        <v>26</v>
      </c>
      <c r="BH5" s="18">
        <v>27</v>
      </c>
      <c r="BI5" s="18">
        <v>28</v>
      </c>
      <c r="BJ5"/>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18">
        <v>1</v>
      </c>
      <c r="CQ5" s="18">
        <v>2</v>
      </c>
      <c r="CR5" s="18">
        <v>3</v>
      </c>
      <c r="CS5" s="18">
        <v>4</v>
      </c>
      <c r="CT5" s="18">
        <v>5</v>
      </c>
      <c r="CU5" s="18">
        <v>6</v>
      </c>
      <c r="CV5" s="18">
        <v>7</v>
      </c>
      <c r="CW5" s="18">
        <v>8</v>
      </c>
      <c r="CX5" s="18">
        <v>9</v>
      </c>
      <c r="CY5" s="18">
        <v>10</v>
      </c>
      <c r="CZ5" s="18">
        <v>11</v>
      </c>
      <c r="DA5" s="18">
        <v>12</v>
      </c>
      <c r="DB5" s="18">
        <v>13</v>
      </c>
      <c r="DC5" s="18">
        <v>14</v>
      </c>
      <c r="DD5" s="18">
        <v>15</v>
      </c>
      <c r="DE5" s="18">
        <v>16</v>
      </c>
      <c r="DF5" s="18">
        <v>17</v>
      </c>
      <c r="DG5" s="18">
        <v>18</v>
      </c>
      <c r="DH5" s="18">
        <v>19</v>
      </c>
      <c r="DI5" s="18">
        <v>20</v>
      </c>
      <c r="DJ5" s="18">
        <v>21</v>
      </c>
      <c r="DK5" s="18">
        <v>22</v>
      </c>
      <c r="DL5" s="18">
        <v>23</v>
      </c>
      <c r="DM5" s="18">
        <v>24</v>
      </c>
      <c r="DN5" s="18">
        <v>25</v>
      </c>
      <c r="DO5" s="18">
        <v>26</v>
      </c>
      <c r="DP5" s="18">
        <v>27</v>
      </c>
      <c r="DQ5" s="18">
        <v>28</v>
      </c>
      <c r="DR5" s="18">
        <v>29</v>
      </c>
      <c r="DS5" s="1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18">
        <v>1</v>
      </c>
      <c r="EZ5" s="18">
        <v>2</v>
      </c>
      <c r="FA5" s="18">
        <v>3</v>
      </c>
      <c r="FB5" s="18">
        <v>4</v>
      </c>
      <c r="FC5" s="18">
        <v>5</v>
      </c>
      <c r="FD5" s="18">
        <v>6</v>
      </c>
      <c r="FE5" s="18">
        <v>7</v>
      </c>
      <c r="FF5" s="18">
        <v>8</v>
      </c>
      <c r="FG5" s="18">
        <v>9</v>
      </c>
      <c r="FH5" s="18">
        <v>10</v>
      </c>
      <c r="FI5" s="18">
        <v>11</v>
      </c>
      <c r="FJ5" s="18">
        <v>12</v>
      </c>
      <c r="FK5" s="18">
        <v>13</v>
      </c>
      <c r="FL5" s="18">
        <v>14</v>
      </c>
      <c r="FM5" s="18">
        <v>15</v>
      </c>
      <c r="FN5" s="18">
        <v>16</v>
      </c>
      <c r="FO5" s="18">
        <v>17</v>
      </c>
      <c r="FP5" s="18">
        <v>18</v>
      </c>
      <c r="FQ5" s="18">
        <v>19</v>
      </c>
      <c r="FR5" s="18">
        <v>20</v>
      </c>
      <c r="FS5" s="18">
        <v>21</v>
      </c>
      <c r="FT5" s="18">
        <v>22</v>
      </c>
      <c r="FU5" s="18">
        <v>23</v>
      </c>
      <c r="FV5" s="18">
        <v>24</v>
      </c>
      <c r="FW5" s="18">
        <v>25</v>
      </c>
      <c r="FX5" s="18">
        <v>26</v>
      </c>
      <c r="FY5" s="18">
        <v>27</v>
      </c>
      <c r="FZ5" s="18">
        <v>28</v>
      </c>
      <c r="GA5" s="18">
        <v>29</v>
      </c>
      <c r="GB5" s="1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18">
        <v>1</v>
      </c>
      <c r="HI5" s="18">
        <v>2</v>
      </c>
      <c r="HJ5" s="18">
        <v>3</v>
      </c>
      <c r="HK5" s="18">
        <v>4</v>
      </c>
      <c r="HL5" s="18">
        <v>5</v>
      </c>
      <c r="HM5" s="18">
        <v>6</v>
      </c>
      <c r="HN5" s="18">
        <v>7</v>
      </c>
      <c r="HO5" s="18">
        <v>8</v>
      </c>
      <c r="HP5" s="18">
        <v>9</v>
      </c>
      <c r="HQ5" s="18">
        <v>10</v>
      </c>
      <c r="HR5" s="18">
        <v>11</v>
      </c>
      <c r="HS5" s="18">
        <v>12</v>
      </c>
      <c r="HT5" s="70">
        <v>13</v>
      </c>
      <c r="HU5" s="70">
        <v>14</v>
      </c>
      <c r="HV5" s="70">
        <v>15</v>
      </c>
      <c r="HW5" s="18">
        <v>16</v>
      </c>
      <c r="HX5" s="18">
        <v>17</v>
      </c>
      <c r="HY5" s="18">
        <v>18</v>
      </c>
      <c r="HZ5" s="18">
        <v>19</v>
      </c>
      <c r="IA5" s="18">
        <v>20</v>
      </c>
      <c r="IB5" s="18">
        <v>21</v>
      </c>
      <c r="IC5" s="18">
        <v>22</v>
      </c>
      <c r="ID5" s="18">
        <v>23</v>
      </c>
      <c r="IE5" s="18">
        <v>24</v>
      </c>
      <c r="IF5" s="18">
        <v>25</v>
      </c>
      <c r="IG5" s="18">
        <v>26</v>
      </c>
      <c r="IH5" s="18">
        <v>27</v>
      </c>
      <c r="II5" s="18">
        <v>28</v>
      </c>
      <c r="IJ5" s="18">
        <v>29</v>
      </c>
      <c r="IK5" s="18">
        <v>30</v>
      </c>
      <c r="IL5" s="1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18">
        <v>1</v>
      </c>
      <c r="JR5" s="18">
        <v>2</v>
      </c>
      <c r="JS5" s="18">
        <v>3</v>
      </c>
      <c r="JT5" s="18">
        <v>4</v>
      </c>
      <c r="JU5" s="18">
        <v>5</v>
      </c>
      <c r="JV5" s="18">
        <v>6</v>
      </c>
      <c r="JW5" s="18">
        <v>7</v>
      </c>
      <c r="JX5" s="18">
        <v>8</v>
      </c>
      <c r="JY5" s="18">
        <v>9</v>
      </c>
      <c r="JZ5" s="18">
        <v>10</v>
      </c>
      <c r="KA5" s="18">
        <v>11</v>
      </c>
      <c r="KB5" s="18">
        <v>12</v>
      </c>
      <c r="KC5" s="18">
        <v>13</v>
      </c>
      <c r="KD5" s="18">
        <v>14</v>
      </c>
      <c r="KE5" s="18">
        <v>15</v>
      </c>
      <c r="KF5" s="18">
        <v>16</v>
      </c>
      <c r="KG5" s="18">
        <v>17</v>
      </c>
      <c r="KH5" s="18">
        <v>18</v>
      </c>
      <c r="KI5" s="18">
        <v>19</v>
      </c>
      <c r="KJ5" s="18">
        <v>20</v>
      </c>
      <c r="KK5" s="18">
        <v>21</v>
      </c>
      <c r="KL5" s="18">
        <v>22</v>
      </c>
      <c r="KM5" s="18">
        <v>23</v>
      </c>
      <c r="KN5" s="18">
        <v>24</v>
      </c>
      <c r="KO5" s="18">
        <v>25</v>
      </c>
      <c r="KP5" s="18">
        <v>26</v>
      </c>
      <c r="KQ5" s="18">
        <v>27</v>
      </c>
      <c r="KR5" s="18">
        <v>28</v>
      </c>
      <c r="KS5" s="18">
        <v>29</v>
      </c>
      <c r="KT5" s="18">
        <v>30</v>
      </c>
      <c r="KU5" s="1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1">
        <v>29</v>
      </c>
      <c r="LY5" s="1">
        <v>30</v>
      </c>
      <c r="LZ5" s="18">
        <v>1</v>
      </c>
      <c r="MA5" s="18">
        <v>2</v>
      </c>
      <c r="MB5" s="18">
        <v>3</v>
      </c>
      <c r="MC5" s="18">
        <v>4</v>
      </c>
      <c r="MD5" s="18">
        <v>5</v>
      </c>
      <c r="ME5" s="18">
        <v>6</v>
      </c>
      <c r="MF5" s="18">
        <v>7</v>
      </c>
      <c r="MG5" s="18">
        <v>8</v>
      </c>
      <c r="MH5" s="18">
        <v>9</v>
      </c>
      <c r="MI5" s="18">
        <v>10</v>
      </c>
      <c r="MJ5" s="18">
        <v>11</v>
      </c>
      <c r="MK5" s="18">
        <v>12</v>
      </c>
      <c r="ML5" s="18">
        <v>13</v>
      </c>
      <c r="MM5" s="18">
        <v>14</v>
      </c>
      <c r="MN5" s="18">
        <v>15</v>
      </c>
      <c r="MO5" s="18">
        <v>16</v>
      </c>
      <c r="MP5" s="18">
        <v>17</v>
      </c>
      <c r="MQ5" s="18">
        <v>18</v>
      </c>
      <c r="MR5" s="18">
        <v>19</v>
      </c>
      <c r="MS5" s="18">
        <v>20</v>
      </c>
      <c r="MT5" s="18">
        <v>21</v>
      </c>
      <c r="MU5" s="18">
        <v>22</v>
      </c>
      <c r="MV5" s="18">
        <v>23</v>
      </c>
      <c r="MW5" s="18">
        <v>24</v>
      </c>
      <c r="MX5" s="18">
        <v>25</v>
      </c>
      <c r="MY5" s="18">
        <v>26</v>
      </c>
      <c r="MZ5" s="18">
        <v>27</v>
      </c>
      <c r="NA5" s="18">
        <v>28</v>
      </c>
      <c r="NB5" s="70">
        <v>29</v>
      </c>
      <c r="NC5" s="70">
        <v>30</v>
      </c>
      <c r="ND5" s="71">
        <v>31</v>
      </c>
      <c r="NE5" s="70">
        <v>1</v>
      </c>
      <c r="NF5" s="70">
        <v>2</v>
      </c>
      <c r="NG5" s="70">
        <v>3</v>
      </c>
      <c r="NH5" s="18">
        <v>4</v>
      </c>
      <c r="NI5" s="18">
        <v>5</v>
      </c>
      <c r="NJ5" s="18">
        <v>6</v>
      </c>
      <c r="NK5" s="18">
        <v>7</v>
      </c>
      <c r="NL5" s="18">
        <v>8</v>
      </c>
      <c r="NM5" s="18">
        <v>9</v>
      </c>
      <c r="NN5" s="18">
        <v>10</v>
      </c>
      <c r="NO5" s="18">
        <v>11</v>
      </c>
      <c r="NP5" s="18">
        <v>12</v>
      </c>
      <c r="NQ5" s="18">
        <v>13</v>
      </c>
      <c r="NR5" s="18">
        <v>14</v>
      </c>
      <c r="NS5" s="18">
        <v>15</v>
      </c>
      <c r="NT5" s="18">
        <v>16</v>
      </c>
      <c r="NU5" s="18">
        <v>17</v>
      </c>
      <c r="NV5" s="18">
        <v>18</v>
      </c>
      <c r="NW5" s="18">
        <v>19</v>
      </c>
      <c r="NX5" s="18">
        <v>20</v>
      </c>
      <c r="NY5" s="18">
        <v>21</v>
      </c>
      <c r="NZ5" s="18">
        <v>22</v>
      </c>
      <c r="OA5" s="18">
        <v>23</v>
      </c>
      <c r="OB5" s="18">
        <v>24</v>
      </c>
      <c r="OC5" s="18">
        <v>25</v>
      </c>
      <c r="OD5" s="18">
        <v>26</v>
      </c>
      <c r="OE5" s="18">
        <v>27</v>
      </c>
      <c r="OF5" s="18">
        <v>28</v>
      </c>
      <c r="OG5" s="18">
        <v>29</v>
      </c>
      <c r="OH5" s="18">
        <v>30</v>
      </c>
      <c r="OI5" s="1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L5"/>
      <c r="PM5" s="18">
        <v>1</v>
      </c>
      <c r="PN5" s="18">
        <v>2</v>
      </c>
      <c r="PO5" s="18">
        <v>3</v>
      </c>
      <c r="PP5" s="18">
        <v>4</v>
      </c>
      <c r="PQ5" s="18">
        <v>5</v>
      </c>
      <c r="PR5" s="18">
        <v>6</v>
      </c>
      <c r="PS5" s="18">
        <v>7</v>
      </c>
      <c r="PT5" s="18">
        <v>8</v>
      </c>
      <c r="PU5" s="18">
        <v>9</v>
      </c>
      <c r="PV5" s="18">
        <v>10</v>
      </c>
      <c r="PW5" s="18">
        <v>11</v>
      </c>
      <c r="PX5" s="18">
        <v>12</v>
      </c>
      <c r="PY5" s="18">
        <v>13</v>
      </c>
      <c r="PZ5" s="18">
        <v>14</v>
      </c>
      <c r="QA5" s="18">
        <v>15</v>
      </c>
      <c r="QB5" s="18">
        <v>16</v>
      </c>
      <c r="QC5" s="18">
        <v>17</v>
      </c>
      <c r="QD5" s="18">
        <v>18</v>
      </c>
      <c r="QE5" s="18">
        <v>19</v>
      </c>
      <c r="QF5" s="18">
        <v>20</v>
      </c>
      <c r="QG5" s="18">
        <v>21</v>
      </c>
      <c r="QH5" s="18">
        <v>22</v>
      </c>
      <c r="QI5" s="18">
        <v>23</v>
      </c>
      <c r="QJ5" s="18">
        <v>24</v>
      </c>
      <c r="QK5" s="18">
        <v>25</v>
      </c>
      <c r="QL5" s="18">
        <v>26</v>
      </c>
      <c r="QM5" s="18">
        <v>27</v>
      </c>
      <c r="QN5" s="18">
        <v>28</v>
      </c>
      <c r="QO5" s="18">
        <v>29</v>
      </c>
      <c r="QP5" s="18">
        <v>30</v>
      </c>
      <c r="QQ5" s="18">
        <v>31</v>
      </c>
      <c r="QR5"/>
      <c r="QS5" s="17"/>
      <c r="QT5" s="16">
        <v>1</v>
      </c>
      <c r="QU5"/>
      <c r="QV5" s="18"/>
      <c r="QW5"/>
      <c r="QX5" s="18"/>
      <c r="QY5"/>
      <c r="QZ5" s="18"/>
      <c r="RA5"/>
      <c r="RB5" s="18"/>
      <c r="RC5"/>
      <c r="RD5" s="18"/>
      <c r="RE5"/>
      <c r="RF5" s="18">
        <v>1</v>
      </c>
      <c r="RG5" s="18">
        <v>2</v>
      </c>
      <c r="RH5" s="18">
        <v>3</v>
      </c>
      <c r="RI5" s="18">
        <v>4</v>
      </c>
      <c r="RJ5" s="18">
        <v>5</v>
      </c>
      <c r="RK5" s="18">
        <v>6</v>
      </c>
      <c r="RL5" s="18">
        <v>7</v>
      </c>
      <c r="RM5" s="18">
        <v>8</v>
      </c>
      <c r="RN5" s="18">
        <v>9</v>
      </c>
      <c r="RO5" s="18">
        <v>10</v>
      </c>
      <c r="RP5" s="18">
        <v>11</v>
      </c>
      <c r="RQ5" s="18">
        <v>12</v>
      </c>
      <c r="RR5" s="18">
        <v>13</v>
      </c>
      <c r="RS5" s="18">
        <v>14</v>
      </c>
      <c r="RT5" s="18">
        <v>15</v>
      </c>
      <c r="RU5" s="18">
        <v>16</v>
      </c>
      <c r="RV5" s="18">
        <v>17</v>
      </c>
      <c r="RW5" s="18">
        <v>18</v>
      </c>
      <c r="RX5" s="18">
        <v>19</v>
      </c>
      <c r="RY5" s="18">
        <v>20</v>
      </c>
      <c r="RZ5" s="18">
        <v>21</v>
      </c>
      <c r="SA5" s="18">
        <v>22</v>
      </c>
      <c r="SB5" s="18">
        <v>23</v>
      </c>
      <c r="SC5" s="18">
        <v>24</v>
      </c>
      <c r="SD5" s="18">
        <v>25</v>
      </c>
      <c r="SE5" s="18">
        <v>26</v>
      </c>
      <c r="SF5" s="18">
        <v>27</v>
      </c>
      <c r="SG5" s="18">
        <v>28</v>
      </c>
      <c r="SH5" s="18">
        <v>0</v>
      </c>
      <c r="SI5"/>
    </row>
    <row r="6" spans="1:503" ht="15" customHeight="1" x14ac:dyDescent="0.15">
      <c r="A6" s="17"/>
      <c r="B6" s="16">
        <v>2</v>
      </c>
      <c r="C6" s="15" t="s">
        <v>54</v>
      </c>
      <c r="D6" t="s">
        <v>3</v>
      </c>
      <c r="E6" t="s">
        <v>4</v>
      </c>
      <c r="F6" t="s">
        <v>5</v>
      </c>
      <c r="G6" t="s">
        <v>6</v>
      </c>
      <c r="H6" t="s">
        <v>7</v>
      </c>
      <c r="I6" t="s">
        <v>2</v>
      </c>
      <c r="J6" s="76" t="s">
        <v>54</v>
      </c>
      <c r="K6" t="s">
        <v>3</v>
      </c>
      <c r="L6" t="s">
        <v>4</v>
      </c>
      <c r="M6" t="s">
        <v>5</v>
      </c>
      <c r="N6" t="s">
        <v>6</v>
      </c>
      <c r="O6" t="s">
        <v>7</v>
      </c>
      <c r="P6" t="s">
        <v>2</v>
      </c>
      <c r="Q6" t="s">
        <v>0</v>
      </c>
      <c r="R6" t="s">
        <v>3</v>
      </c>
      <c r="S6" t="s">
        <v>4</v>
      </c>
      <c r="T6" t="s">
        <v>5</v>
      </c>
      <c r="U6" t="s">
        <v>6</v>
      </c>
      <c r="V6" t="s">
        <v>7</v>
      </c>
      <c r="W6" t="s">
        <v>2</v>
      </c>
      <c r="X6" t="s">
        <v>0</v>
      </c>
      <c r="Y6" t="s">
        <v>3</v>
      </c>
      <c r="Z6" t="s">
        <v>4</v>
      </c>
      <c r="AA6" t="s">
        <v>5</v>
      </c>
      <c r="AB6" t="s">
        <v>6</v>
      </c>
      <c r="AC6" t="s">
        <v>7</v>
      </c>
      <c r="AD6" t="s">
        <v>2</v>
      </c>
      <c r="AE6" t="s">
        <v>0</v>
      </c>
      <c r="AF6" t="s">
        <v>3</v>
      </c>
      <c r="AG6" t="s">
        <v>4</v>
      </c>
      <c r="AH6" s="18" t="s">
        <v>5</v>
      </c>
      <c r="AI6" s="18" t="s">
        <v>6</v>
      </c>
      <c r="AJ6" s="18" t="s">
        <v>7</v>
      </c>
      <c r="AK6" s="18" t="s">
        <v>2</v>
      </c>
      <c r="AL6" s="18" t="s">
        <v>0</v>
      </c>
      <c r="AM6" s="18" t="s">
        <v>3</v>
      </c>
      <c r="AN6" s="18" t="s">
        <v>4</v>
      </c>
      <c r="AO6" s="18" t="s">
        <v>5</v>
      </c>
      <c r="AP6" s="18" t="s">
        <v>6</v>
      </c>
      <c r="AQ6" s="18" t="s">
        <v>7</v>
      </c>
      <c r="AR6" s="21" t="s">
        <v>34</v>
      </c>
      <c r="AS6" s="35" t="s">
        <v>54</v>
      </c>
      <c r="AT6" s="18" t="s">
        <v>3</v>
      </c>
      <c r="AU6" s="18" t="s">
        <v>4</v>
      </c>
      <c r="AV6" s="18" t="s">
        <v>5</v>
      </c>
      <c r="AW6" s="18" t="s">
        <v>6</v>
      </c>
      <c r="AX6" s="18" t="s">
        <v>7</v>
      </c>
      <c r="AY6" s="18" t="s">
        <v>2</v>
      </c>
      <c r="AZ6" s="18" t="s">
        <v>0</v>
      </c>
      <c r="BA6" s="18" t="s">
        <v>3</v>
      </c>
      <c r="BB6" s="18" t="s">
        <v>4</v>
      </c>
      <c r="BC6" s="18" t="s">
        <v>5</v>
      </c>
      <c r="BD6" s="18" t="s">
        <v>6</v>
      </c>
      <c r="BE6" s="18" t="s">
        <v>7</v>
      </c>
      <c r="BF6" s="18" t="s">
        <v>2</v>
      </c>
      <c r="BG6" s="18" t="s">
        <v>0</v>
      </c>
      <c r="BH6" s="18" t="s">
        <v>3</v>
      </c>
      <c r="BI6" s="18" t="s">
        <v>4</v>
      </c>
      <c r="BK6" t="s">
        <v>5</v>
      </c>
      <c r="BL6" t="s">
        <v>6</v>
      </c>
      <c r="BM6" t="s">
        <v>7</v>
      </c>
      <c r="BN6" t="s">
        <v>2</v>
      </c>
      <c r="BO6" t="s">
        <v>0</v>
      </c>
      <c r="BP6" t="s">
        <v>3</v>
      </c>
      <c r="BQ6" t="s">
        <v>4</v>
      </c>
      <c r="BR6" t="s">
        <v>5</v>
      </c>
      <c r="BS6" t="s">
        <v>6</v>
      </c>
      <c r="BT6" t="s">
        <v>7</v>
      </c>
      <c r="BU6" t="s">
        <v>2</v>
      </c>
      <c r="BV6" t="s">
        <v>0</v>
      </c>
      <c r="BW6" t="s">
        <v>3</v>
      </c>
      <c r="BX6" t="s">
        <v>4</v>
      </c>
      <c r="BY6" t="s">
        <v>5</v>
      </c>
      <c r="BZ6" t="s">
        <v>6</v>
      </c>
      <c r="CA6" t="s">
        <v>7</v>
      </c>
      <c r="CB6" t="s">
        <v>2</v>
      </c>
      <c r="CC6" t="s">
        <v>0</v>
      </c>
      <c r="CD6" t="s">
        <v>3</v>
      </c>
      <c r="CE6" s="76" t="s">
        <v>56</v>
      </c>
      <c r="CF6" t="s">
        <v>5</v>
      </c>
      <c r="CG6" t="s">
        <v>6</v>
      </c>
      <c r="CH6" t="s">
        <v>7</v>
      </c>
      <c r="CI6" t="s">
        <v>2</v>
      </c>
      <c r="CJ6" t="s">
        <v>0</v>
      </c>
      <c r="CK6" t="s">
        <v>3</v>
      </c>
      <c r="CL6" t="s">
        <v>4</v>
      </c>
      <c r="CM6" t="s">
        <v>5</v>
      </c>
      <c r="CN6" t="s">
        <v>6</v>
      </c>
      <c r="CO6" t="s">
        <v>7</v>
      </c>
      <c r="CP6" s="18" t="s">
        <v>2</v>
      </c>
      <c r="CQ6" s="18" t="s">
        <v>0</v>
      </c>
      <c r="CR6" s="18" t="s">
        <v>3</v>
      </c>
      <c r="CS6" s="18" t="s">
        <v>4</v>
      </c>
      <c r="CT6" s="18" t="s">
        <v>5</v>
      </c>
      <c r="CU6" s="18" t="s">
        <v>6</v>
      </c>
      <c r="CV6" s="18" t="s">
        <v>7</v>
      </c>
      <c r="CW6" s="18" t="s">
        <v>2</v>
      </c>
      <c r="CX6" s="18" t="s">
        <v>0</v>
      </c>
      <c r="CY6" s="18" t="s">
        <v>3</v>
      </c>
      <c r="CZ6" s="18" t="s">
        <v>4</v>
      </c>
      <c r="DA6" s="18" t="s">
        <v>5</v>
      </c>
      <c r="DB6" s="18" t="s">
        <v>6</v>
      </c>
      <c r="DC6" s="18" t="s">
        <v>7</v>
      </c>
      <c r="DD6" s="18" t="s">
        <v>2</v>
      </c>
      <c r="DE6" s="18" t="s">
        <v>0</v>
      </c>
      <c r="DF6" s="18" t="s">
        <v>3</v>
      </c>
      <c r="DG6" s="18" t="s">
        <v>4</v>
      </c>
      <c r="DH6" s="18" t="s">
        <v>5</v>
      </c>
      <c r="DI6" s="18" t="s">
        <v>6</v>
      </c>
      <c r="DJ6" s="18" t="s">
        <v>7</v>
      </c>
      <c r="DK6" s="18" t="s">
        <v>2</v>
      </c>
      <c r="DL6" s="18" t="s">
        <v>0</v>
      </c>
      <c r="DM6" s="18" t="s">
        <v>3</v>
      </c>
      <c r="DN6" s="18" t="s">
        <v>4</v>
      </c>
      <c r="DO6" s="18" t="s">
        <v>5</v>
      </c>
      <c r="DP6" s="18" t="s">
        <v>6</v>
      </c>
      <c r="DQ6" s="18" t="s">
        <v>7</v>
      </c>
      <c r="DR6" s="21" t="s">
        <v>34</v>
      </c>
      <c r="DS6" s="21" t="s">
        <v>54</v>
      </c>
      <c r="DT6" t="s">
        <v>3</v>
      </c>
      <c r="DU6" t="s">
        <v>4</v>
      </c>
      <c r="DV6" s="15" t="s">
        <v>57</v>
      </c>
      <c r="DW6" s="76" t="s">
        <v>58</v>
      </c>
      <c r="DX6" s="15" t="s">
        <v>35</v>
      </c>
      <c r="DY6" t="s">
        <v>2</v>
      </c>
      <c r="DZ6" t="s">
        <v>0</v>
      </c>
      <c r="EA6" t="s">
        <v>3</v>
      </c>
      <c r="EB6" t="s">
        <v>4</v>
      </c>
      <c r="EC6" t="s">
        <v>5</v>
      </c>
      <c r="ED6" t="s">
        <v>6</v>
      </c>
      <c r="EE6" t="s">
        <v>7</v>
      </c>
      <c r="EF6" t="s">
        <v>2</v>
      </c>
      <c r="EG6" t="s">
        <v>0</v>
      </c>
      <c r="EH6" t="s">
        <v>3</v>
      </c>
      <c r="EI6" t="s">
        <v>4</v>
      </c>
      <c r="EJ6" t="s">
        <v>5</v>
      </c>
      <c r="EK6" t="s">
        <v>6</v>
      </c>
      <c r="EL6" t="s">
        <v>7</v>
      </c>
      <c r="EM6" t="s">
        <v>2</v>
      </c>
      <c r="EN6" t="s">
        <v>0</v>
      </c>
      <c r="EO6" t="s">
        <v>3</v>
      </c>
      <c r="EP6" t="s">
        <v>4</v>
      </c>
      <c r="EQ6" t="s">
        <v>5</v>
      </c>
      <c r="ER6" t="s">
        <v>6</v>
      </c>
      <c r="ES6" t="s">
        <v>7</v>
      </c>
      <c r="ET6" t="s">
        <v>2</v>
      </c>
      <c r="EU6" t="s">
        <v>0</v>
      </c>
      <c r="EV6" t="s">
        <v>3</v>
      </c>
      <c r="EW6" t="s">
        <v>4</v>
      </c>
      <c r="EX6" t="s">
        <v>5</v>
      </c>
      <c r="EY6" s="18" t="s">
        <v>6</v>
      </c>
      <c r="EZ6" s="18" t="s">
        <v>7</v>
      </c>
      <c r="FA6" s="18" t="s">
        <v>2</v>
      </c>
      <c r="FB6" s="18" t="s">
        <v>0</v>
      </c>
      <c r="FC6" s="18" t="s">
        <v>3</v>
      </c>
      <c r="FD6" s="18" t="s">
        <v>4</v>
      </c>
      <c r="FE6" s="18" t="s">
        <v>5</v>
      </c>
      <c r="FF6" s="18" t="s">
        <v>6</v>
      </c>
      <c r="FG6" s="18" t="s">
        <v>7</v>
      </c>
      <c r="FH6" s="18" t="s">
        <v>2</v>
      </c>
      <c r="FI6" s="18" t="s">
        <v>0</v>
      </c>
      <c r="FJ6" s="18" t="s">
        <v>3</v>
      </c>
      <c r="FK6" s="18" t="s">
        <v>4</v>
      </c>
      <c r="FL6" s="18" t="s">
        <v>5</v>
      </c>
      <c r="FM6" s="18" t="s">
        <v>6</v>
      </c>
      <c r="FN6" s="18" t="s">
        <v>7</v>
      </c>
      <c r="FO6" s="18" t="s">
        <v>2</v>
      </c>
      <c r="FP6" s="18" t="s">
        <v>0</v>
      </c>
      <c r="FQ6" s="18" t="s">
        <v>3</v>
      </c>
      <c r="FR6" s="18" t="s">
        <v>4</v>
      </c>
      <c r="FS6" s="18" t="s">
        <v>5</v>
      </c>
      <c r="FT6" s="18" t="s">
        <v>6</v>
      </c>
      <c r="FU6" s="18" t="s">
        <v>7</v>
      </c>
      <c r="FV6" s="18" t="s">
        <v>2</v>
      </c>
      <c r="FW6" s="18" t="s">
        <v>0</v>
      </c>
      <c r="FX6" s="18" t="s">
        <v>3</v>
      </c>
      <c r="FY6" s="18" t="s">
        <v>4</v>
      </c>
      <c r="FZ6" s="18" t="s">
        <v>5</v>
      </c>
      <c r="GA6" s="18" t="s">
        <v>6</v>
      </c>
      <c r="GB6" s="18" t="s">
        <v>7</v>
      </c>
      <c r="GC6" t="s">
        <v>2</v>
      </c>
      <c r="GD6" t="s">
        <v>0</v>
      </c>
      <c r="GE6" t="s">
        <v>3</v>
      </c>
      <c r="GF6" t="s">
        <v>4</v>
      </c>
      <c r="GG6" t="s">
        <v>5</v>
      </c>
      <c r="GH6" t="s">
        <v>6</v>
      </c>
      <c r="GI6" t="s">
        <v>7</v>
      </c>
      <c r="GJ6" t="s">
        <v>2</v>
      </c>
      <c r="GK6" t="s">
        <v>0</v>
      </c>
      <c r="GL6" t="s">
        <v>3</v>
      </c>
      <c r="GM6" t="s">
        <v>4</v>
      </c>
      <c r="GN6" t="s">
        <v>5</v>
      </c>
      <c r="GO6" t="s">
        <v>6</v>
      </c>
      <c r="GP6" t="s">
        <v>7</v>
      </c>
      <c r="GQ6" t="s">
        <v>2</v>
      </c>
      <c r="GR6" s="15" t="s">
        <v>54</v>
      </c>
      <c r="GS6" t="s">
        <v>3</v>
      </c>
      <c r="GT6" t="s">
        <v>4</v>
      </c>
      <c r="GU6" t="s">
        <v>5</v>
      </c>
      <c r="GV6" t="s">
        <v>6</v>
      </c>
      <c r="GW6" t="s">
        <v>7</v>
      </c>
      <c r="GX6" t="s">
        <v>2</v>
      </c>
      <c r="GY6" t="s">
        <v>0</v>
      </c>
      <c r="GZ6" t="s">
        <v>3</v>
      </c>
      <c r="HA6" t="s">
        <v>4</v>
      </c>
      <c r="HB6" t="s">
        <v>5</v>
      </c>
      <c r="HC6" t="s">
        <v>6</v>
      </c>
      <c r="HD6" t="s">
        <v>7</v>
      </c>
      <c r="HE6" t="s">
        <v>2</v>
      </c>
      <c r="HF6" t="s">
        <v>0</v>
      </c>
      <c r="HG6" t="s">
        <v>3</v>
      </c>
      <c r="HH6" s="18" t="s">
        <v>4</v>
      </c>
      <c r="HI6" s="18" t="s">
        <v>5</v>
      </c>
      <c r="HJ6" s="18" t="s">
        <v>6</v>
      </c>
      <c r="HK6" s="18" t="s">
        <v>7</v>
      </c>
      <c r="HL6" s="18" t="s">
        <v>2</v>
      </c>
      <c r="HM6" s="18" t="s">
        <v>0</v>
      </c>
      <c r="HN6" s="18" t="s">
        <v>3</v>
      </c>
      <c r="HO6" s="18" t="s">
        <v>4</v>
      </c>
      <c r="HP6" s="18" t="s">
        <v>5</v>
      </c>
      <c r="HQ6" s="18" t="s">
        <v>6</v>
      </c>
      <c r="HR6" s="21" t="s">
        <v>35</v>
      </c>
      <c r="HS6" s="18" t="s">
        <v>2</v>
      </c>
      <c r="HT6" s="70" t="s">
        <v>54</v>
      </c>
      <c r="HU6" s="70" t="s">
        <v>55</v>
      </c>
      <c r="HV6" s="70" t="s">
        <v>56</v>
      </c>
      <c r="HW6" s="18" t="s">
        <v>5</v>
      </c>
      <c r="HX6" s="18" t="s">
        <v>6</v>
      </c>
      <c r="HY6" s="18" t="s">
        <v>7</v>
      </c>
      <c r="HZ6" s="18" t="s">
        <v>2</v>
      </c>
      <c r="IA6" s="18" t="s">
        <v>0</v>
      </c>
      <c r="IB6" s="18" t="s">
        <v>3</v>
      </c>
      <c r="IC6" s="18" t="s">
        <v>4</v>
      </c>
      <c r="ID6" s="18" t="s">
        <v>5</v>
      </c>
      <c r="IE6" s="18" t="s">
        <v>6</v>
      </c>
      <c r="IF6" s="18" t="s">
        <v>7</v>
      </c>
      <c r="IG6" s="18" t="s">
        <v>2</v>
      </c>
      <c r="IH6" s="18" t="s">
        <v>0</v>
      </c>
      <c r="II6" s="18" t="s">
        <v>3</v>
      </c>
      <c r="IJ6" s="18" t="s">
        <v>4</v>
      </c>
      <c r="IK6" s="18" t="s">
        <v>5</v>
      </c>
      <c r="IL6" s="18" t="s">
        <v>6</v>
      </c>
      <c r="IM6" t="s">
        <v>7</v>
      </c>
      <c r="IN6" t="s">
        <v>2</v>
      </c>
      <c r="IO6" t="s">
        <v>0</v>
      </c>
      <c r="IP6" t="s">
        <v>3</v>
      </c>
      <c r="IQ6" t="s">
        <v>4</v>
      </c>
      <c r="IR6" t="s">
        <v>5</v>
      </c>
      <c r="IS6" t="s">
        <v>6</v>
      </c>
      <c r="IT6" t="s">
        <v>7</v>
      </c>
      <c r="IU6" t="s">
        <v>2</v>
      </c>
      <c r="IV6" t="s">
        <v>0</v>
      </c>
      <c r="IW6" t="s">
        <v>3</v>
      </c>
      <c r="IX6" t="s">
        <v>4</v>
      </c>
      <c r="IY6" t="s">
        <v>5</v>
      </c>
      <c r="IZ6" t="s">
        <v>6</v>
      </c>
      <c r="JA6" t="s">
        <v>7</v>
      </c>
      <c r="JB6" t="s">
        <v>2</v>
      </c>
      <c r="JC6" s="15" t="s">
        <v>54</v>
      </c>
      <c r="JD6" t="s">
        <v>3</v>
      </c>
      <c r="JE6" t="s">
        <v>4</v>
      </c>
      <c r="JF6" t="s">
        <v>5</v>
      </c>
      <c r="JG6" t="s">
        <v>6</v>
      </c>
      <c r="JH6" t="s">
        <v>7</v>
      </c>
      <c r="JI6" s="15" t="s">
        <v>34</v>
      </c>
      <c r="JJ6" s="15" t="s">
        <v>54</v>
      </c>
      <c r="JK6" t="s">
        <v>3</v>
      </c>
      <c r="JL6" t="s">
        <v>4</v>
      </c>
      <c r="JM6" t="s">
        <v>5</v>
      </c>
      <c r="JN6" t="s">
        <v>6</v>
      </c>
      <c r="JO6" t="s">
        <v>7</v>
      </c>
      <c r="JP6" t="s">
        <v>2</v>
      </c>
      <c r="JQ6" s="18" t="s">
        <v>0</v>
      </c>
      <c r="JR6" s="18" t="s">
        <v>3</v>
      </c>
      <c r="JS6" s="18" t="s">
        <v>4</v>
      </c>
      <c r="JT6" s="18" t="s">
        <v>5</v>
      </c>
      <c r="JU6" s="18" t="s">
        <v>6</v>
      </c>
      <c r="JV6" s="18" t="s">
        <v>7</v>
      </c>
      <c r="JW6" s="18" t="s">
        <v>2</v>
      </c>
      <c r="JX6" s="21" t="s">
        <v>54</v>
      </c>
      <c r="JY6" s="18" t="s">
        <v>3</v>
      </c>
      <c r="JZ6" s="18" t="s">
        <v>4</v>
      </c>
      <c r="KA6" s="18" t="s">
        <v>5</v>
      </c>
      <c r="KB6" s="18" t="s">
        <v>6</v>
      </c>
      <c r="KC6" s="18" t="s">
        <v>7</v>
      </c>
      <c r="KD6" s="18" t="s">
        <v>2</v>
      </c>
      <c r="KE6" s="18" t="s">
        <v>0</v>
      </c>
      <c r="KF6" s="18" t="s">
        <v>3</v>
      </c>
      <c r="KG6" s="18" t="s">
        <v>4</v>
      </c>
      <c r="KH6" s="18" t="s">
        <v>5</v>
      </c>
      <c r="KI6" s="18" t="s">
        <v>6</v>
      </c>
      <c r="KJ6" s="18" t="s">
        <v>7</v>
      </c>
      <c r="KK6" s="18" t="s">
        <v>2</v>
      </c>
      <c r="KL6" s="18" t="s">
        <v>0</v>
      </c>
      <c r="KM6" s="18" t="s">
        <v>3</v>
      </c>
      <c r="KN6" s="18" t="s">
        <v>4</v>
      </c>
      <c r="KO6" s="18" t="s">
        <v>5</v>
      </c>
      <c r="KP6" s="18" t="s">
        <v>6</v>
      </c>
      <c r="KQ6" s="18" t="s">
        <v>7</v>
      </c>
      <c r="KR6" s="18" t="s">
        <v>2</v>
      </c>
      <c r="KS6" s="18" t="s">
        <v>0</v>
      </c>
      <c r="KT6" s="18" t="s">
        <v>3</v>
      </c>
      <c r="KU6" s="18" t="s">
        <v>4</v>
      </c>
      <c r="KV6" t="s">
        <v>5</v>
      </c>
      <c r="KW6" t="s">
        <v>6</v>
      </c>
      <c r="KX6" s="15" t="s">
        <v>35</v>
      </c>
      <c r="KY6" t="s">
        <v>2</v>
      </c>
      <c r="KZ6" t="s">
        <v>0</v>
      </c>
      <c r="LA6" t="s">
        <v>3</v>
      </c>
      <c r="LB6" t="s">
        <v>4</v>
      </c>
      <c r="LC6" t="s">
        <v>5</v>
      </c>
      <c r="LD6" t="s">
        <v>6</v>
      </c>
      <c r="LE6" t="s">
        <v>7</v>
      </c>
      <c r="LF6" t="s">
        <v>2</v>
      </c>
      <c r="LG6" t="s">
        <v>0</v>
      </c>
      <c r="LH6" t="s">
        <v>3</v>
      </c>
      <c r="LI6" t="s">
        <v>4</v>
      </c>
      <c r="LJ6" t="s">
        <v>5</v>
      </c>
      <c r="LK6" t="s">
        <v>6</v>
      </c>
      <c r="LL6" t="s">
        <v>7</v>
      </c>
      <c r="LM6" t="s">
        <v>2</v>
      </c>
      <c r="LN6" t="s">
        <v>0</v>
      </c>
      <c r="LO6" t="s">
        <v>3</v>
      </c>
      <c r="LP6" t="s">
        <v>4</v>
      </c>
      <c r="LQ6" t="s">
        <v>5</v>
      </c>
      <c r="LR6" s="76" t="s">
        <v>58</v>
      </c>
      <c r="LS6" t="s">
        <v>7</v>
      </c>
      <c r="LT6" t="s">
        <v>2</v>
      </c>
      <c r="LU6" t="s">
        <v>0</v>
      </c>
      <c r="LV6" t="s">
        <v>3</v>
      </c>
      <c r="LW6" t="s">
        <v>4</v>
      </c>
      <c r="LX6" s="1" t="s">
        <v>5</v>
      </c>
      <c r="LY6" s="1" t="s">
        <v>6</v>
      </c>
      <c r="LZ6" s="18" t="s">
        <v>7</v>
      </c>
      <c r="MA6" s="18" t="s">
        <v>2</v>
      </c>
      <c r="MB6" s="18" t="s">
        <v>0</v>
      </c>
      <c r="MC6" s="18" t="s">
        <v>3</v>
      </c>
      <c r="MD6" s="18" t="s">
        <v>4</v>
      </c>
      <c r="ME6" s="18" t="s">
        <v>5</v>
      </c>
      <c r="MF6" s="18" t="s">
        <v>6</v>
      </c>
      <c r="MG6" s="18" t="s">
        <v>7</v>
      </c>
      <c r="MH6" s="18" t="s">
        <v>2</v>
      </c>
      <c r="MI6" s="18" t="s">
        <v>0</v>
      </c>
      <c r="MJ6" s="18" t="s">
        <v>3</v>
      </c>
      <c r="MK6" s="18" t="s">
        <v>4</v>
      </c>
      <c r="ML6" s="18" t="s">
        <v>5</v>
      </c>
      <c r="MM6" s="18" t="s">
        <v>6</v>
      </c>
      <c r="MN6" s="18" t="s">
        <v>7</v>
      </c>
      <c r="MO6" s="18" t="s">
        <v>2</v>
      </c>
      <c r="MP6" s="18" t="s">
        <v>0</v>
      </c>
      <c r="MQ6" s="18" t="s">
        <v>3</v>
      </c>
      <c r="MR6" s="18" t="s">
        <v>4</v>
      </c>
      <c r="MS6" s="18" t="s">
        <v>5</v>
      </c>
      <c r="MT6" s="18" t="s">
        <v>6</v>
      </c>
      <c r="MU6" s="18" t="s">
        <v>7</v>
      </c>
      <c r="MV6" s="21" t="s">
        <v>34</v>
      </c>
      <c r="MW6" s="35" t="s">
        <v>54</v>
      </c>
      <c r="MX6" s="18" t="s">
        <v>3</v>
      </c>
      <c r="MY6" s="18" t="s">
        <v>4</v>
      </c>
      <c r="MZ6" s="18" t="s">
        <v>5</v>
      </c>
      <c r="NA6" s="18" t="s">
        <v>6</v>
      </c>
      <c r="NB6" s="70" t="s">
        <v>7</v>
      </c>
      <c r="NC6" s="70" t="s">
        <v>2</v>
      </c>
      <c r="ND6" s="71" t="s">
        <v>54</v>
      </c>
      <c r="NE6" s="70" t="s">
        <v>55</v>
      </c>
      <c r="NF6" s="70" t="s">
        <v>56</v>
      </c>
      <c r="NG6" s="70" t="s">
        <v>57</v>
      </c>
      <c r="NH6" s="18" t="s">
        <v>6</v>
      </c>
      <c r="NI6" s="18" t="s">
        <v>7</v>
      </c>
      <c r="NJ6" s="18" t="s">
        <v>2</v>
      </c>
      <c r="NK6" s="18" t="s">
        <v>0</v>
      </c>
      <c r="NL6" s="18" t="s">
        <v>3</v>
      </c>
      <c r="NM6" s="18" t="s">
        <v>4</v>
      </c>
      <c r="NN6" s="18" t="s">
        <v>5</v>
      </c>
      <c r="NO6" s="18" t="s">
        <v>6</v>
      </c>
      <c r="NP6" s="18" t="s">
        <v>7</v>
      </c>
      <c r="NQ6" s="18" t="s">
        <v>2</v>
      </c>
      <c r="NR6" s="35" t="s">
        <v>54</v>
      </c>
      <c r="NS6" s="18" t="s">
        <v>3</v>
      </c>
      <c r="NT6" s="18" t="s">
        <v>4</v>
      </c>
      <c r="NU6" s="18" t="s">
        <v>5</v>
      </c>
      <c r="NV6" s="18" t="s">
        <v>6</v>
      </c>
      <c r="NW6" s="18" t="s">
        <v>7</v>
      </c>
      <c r="NX6" s="18" t="s">
        <v>2</v>
      </c>
      <c r="NY6" s="18" t="s">
        <v>0</v>
      </c>
      <c r="NZ6" s="18" t="s">
        <v>3</v>
      </c>
      <c r="OA6" s="18" t="s">
        <v>4</v>
      </c>
      <c r="OB6" s="18" t="s">
        <v>5</v>
      </c>
      <c r="OC6" s="18" t="s">
        <v>6</v>
      </c>
      <c r="OD6" s="18" t="s">
        <v>7</v>
      </c>
      <c r="OE6" s="18" t="s">
        <v>2</v>
      </c>
      <c r="OF6" s="18" t="s">
        <v>0</v>
      </c>
      <c r="OG6" s="18" t="s">
        <v>3</v>
      </c>
      <c r="OH6" s="18" t="s">
        <v>4</v>
      </c>
      <c r="OI6" s="18" t="s">
        <v>5</v>
      </c>
      <c r="OJ6" t="s">
        <v>6</v>
      </c>
      <c r="OK6" t="s">
        <v>7</v>
      </c>
      <c r="OL6" t="s">
        <v>2</v>
      </c>
      <c r="OM6" t="s">
        <v>0</v>
      </c>
      <c r="ON6" t="s">
        <v>3</v>
      </c>
      <c r="OO6" t="s">
        <v>4</v>
      </c>
      <c r="OP6" t="s">
        <v>5</v>
      </c>
      <c r="OQ6" t="s">
        <v>6</v>
      </c>
      <c r="OR6" t="s">
        <v>7</v>
      </c>
      <c r="OS6" t="s">
        <v>2</v>
      </c>
      <c r="OT6" s="76" t="s">
        <v>54</v>
      </c>
      <c r="OU6" t="s">
        <v>3</v>
      </c>
      <c r="OV6" t="s">
        <v>4</v>
      </c>
      <c r="OW6" t="s">
        <v>5</v>
      </c>
      <c r="OX6" t="s">
        <v>6</v>
      </c>
      <c r="OY6" t="s">
        <v>7</v>
      </c>
      <c r="OZ6" t="s">
        <v>2</v>
      </c>
      <c r="PA6" t="s">
        <v>0</v>
      </c>
      <c r="PB6" t="s">
        <v>3</v>
      </c>
      <c r="PC6" t="s">
        <v>4</v>
      </c>
      <c r="PD6" t="s">
        <v>5</v>
      </c>
      <c r="PE6" t="s">
        <v>6</v>
      </c>
      <c r="PF6" t="s">
        <v>7</v>
      </c>
      <c r="PG6" t="s">
        <v>2</v>
      </c>
      <c r="PH6" t="s">
        <v>0</v>
      </c>
      <c r="PI6" t="s">
        <v>3</v>
      </c>
      <c r="PJ6" t="s">
        <v>4</v>
      </c>
      <c r="PK6" t="s">
        <v>5</v>
      </c>
      <c r="PM6" s="18" t="s">
        <v>6</v>
      </c>
      <c r="PN6" s="18" t="s">
        <v>7</v>
      </c>
      <c r="PO6" s="18" t="s">
        <v>2</v>
      </c>
      <c r="PP6" s="18" t="s">
        <v>0</v>
      </c>
      <c r="PQ6" s="18" t="s">
        <v>3</v>
      </c>
      <c r="PR6" s="18" t="s">
        <v>4</v>
      </c>
      <c r="PS6" s="18" t="s">
        <v>5</v>
      </c>
      <c r="PT6" s="18" t="s">
        <v>6</v>
      </c>
      <c r="PU6" s="18" t="s">
        <v>7</v>
      </c>
      <c r="PV6" s="18" t="s">
        <v>2</v>
      </c>
      <c r="PW6" s="18" t="s">
        <v>0</v>
      </c>
      <c r="PX6" s="18" t="s">
        <v>3</v>
      </c>
      <c r="PY6" s="18" t="s">
        <v>4</v>
      </c>
      <c r="PZ6" s="18" t="s">
        <v>5</v>
      </c>
      <c r="QA6" s="18" t="s">
        <v>6</v>
      </c>
      <c r="QB6" s="18" t="s">
        <v>7</v>
      </c>
      <c r="QC6" s="18" t="s">
        <v>2</v>
      </c>
      <c r="QD6" s="18" t="s">
        <v>0</v>
      </c>
      <c r="QE6" s="18" t="s">
        <v>3</v>
      </c>
      <c r="QF6" s="18" t="s">
        <v>4</v>
      </c>
      <c r="QG6" s="35" t="s">
        <v>57</v>
      </c>
      <c r="QH6" s="18" t="s">
        <v>6</v>
      </c>
      <c r="QI6" s="18" t="s">
        <v>7</v>
      </c>
      <c r="QJ6" s="18" t="s">
        <v>2</v>
      </c>
      <c r="QK6" s="18" t="s">
        <v>0</v>
      </c>
      <c r="QL6" s="18" t="s">
        <v>3</v>
      </c>
      <c r="QM6" s="18" t="s">
        <v>4</v>
      </c>
      <c r="QN6" s="18" t="s">
        <v>5</v>
      </c>
      <c r="QO6" s="18" t="s">
        <v>6</v>
      </c>
      <c r="QP6" s="18" t="s">
        <v>7</v>
      </c>
      <c r="QQ6" s="18" t="s">
        <v>2</v>
      </c>
      <c r="QS6" s="186" t="s">
        <v>125</v>
      </c>
      <c r="QT6" s="16">
        <v>2</v>
      </c>
      <c r="QU6" s="183">
        <v>43160</v>
      </c>
      <c r="QV6" s="185">
        <f>QU6+31</f>
        <v>43191</v>
      </c>
      <c r="QW6" s="183">
        <f>QV6+30</f>
        <v>43221</v>
      </c>
      <c r="QX6" s="185">
        <f t="shared" ref="QX6:RF46" si="3">QW6+31</f>
        <v>43252</v>
      </c>
      <c r="QY6" s="183">
        <f>QX6+30</f>
        <v>43282</v>
      </c>
      <c r="QZ6" s="185">
        <f t="shared" si="3"/>
        <v>43313</v>
      </c>
      <c r="RA6" s="183">
        <f t="shared" si="3"/>
        <v>43344</v>
      </c>
      <c r="RB6" s="185">
        <f>RA6+30</f>
        <v>43374</v>
      </c>
      <c r="RC6" s="183">
        <f t="shared" si="3"/>
        <v>43405</v>
      </c>
      <c r="RD6" s="185">
        <f>RC6+30</f>
        <v>43435</v>
      </c>
      <c r="RE6" s="183">
        <f t="shared" si="3"/>
        <v>43466</v>
      </c>
      <c r="RF6" s="185">
        <f>RE6+31</f>
        <v>43497</v>
      </c>
      <c r="RG6" s="185">
        <f>1+RF6</f>
        <v>43498</v>
      </c>
      <c r="RH6" s="185">
        <f t="shared" ref="RH6:SH6" si="4">1+RG6</f>
        <v>43499</v>
      </c>
      <c r="RI6" s="185">
        <f t="shared" si="4"/>
        <v>43500</v>
      </c>
      <c r="RJ6" s="185">
        <f t="shared" si="4"/>
        <v>43501</v>
      </c>
      <c r="RK6" s="185">
        <f t="shared" si="4"/>
        <v>43502</v>
      </c>
      <c r="RL6" s="185">
        <f t="shared" si="4"/>
        <v>43503</v>
      </c>
      <c r="RM6" s="185">
        <f t="shared" si="4"/>
        <v>43504</v>
      </c>
      <c r="RN6" s="185">
        <f t="shared" si="4"/>
        <v>43505</v>
      </c>
      <c r="RO6" s="185">
        <f t="shared" si="4"/>
        <v>43506</v>
      </c>
      <c r="RP6" s="185">
        <f t="shared" si="4"/>
        <v>43507</v>
      </c>
      <c r="RQ6" s="185">
        <f t="shared" si="4"/>
        <v>43508</v>
      </c>
      <c r="RR6" s="185">
        <f t="shared" si="4"/>
        <v>43509</v>
      </c>
      <c r="RS6" s="185">
        <f t="shared" si="4"/>
        <v>43510</v>
      </c>
      <c r="RT6" s="185">
        <f t="shared" si="4"/>
        <v>43511</v>
      </c>
      <c r="RU6" s="185">
        <f t="shared" si="4"/>
        <v>43512</v>
      </c>
      <c r="RV6" s="185">
        <f t="shared" si="4"/>
        <v>43513</v>
      </c>
      <c r="RW6" s="185">
        <f t="shared" si="4"/>
        <v>43514</v>
      </c>
      <c r="RX6" s="185">
        <f t="shared" si="4"/>
        <v>43515</v>
      </c>
      <c r="RY6" s="185">
        <f t="shared" si="4"/>
        <v>43516</v>
      </c>
      <c r="RZ6" s="185">
        <f t="shared" si="4"/>
        <v>43517</v>
      </c>
      <c r="SA6" s="185">
        <f t="shared" si="4"/>
        <v>43518</v>
      </c>
      <c r="SB6" s="185">
        <f t="shared" si="4"/>
        <v>43519</v>
      </c>
      <c r="SC6" s="185">
        <f t="shared" si="4"/>
        <v>43520</v>
      </c>
      <c r="SD6" s="185">
        <f t="shared" si="4"/>
        <v>43521</v>
      </c>
      <c r="SE6" s="185">
        <f t="shared" si="4"/>
        <v>43522</v>
      </c>
      <c r="SF6" s="185">
        <f t="shared" si="4"/>
        <v>43523</v>
      </c>
      <c r="SG6" s="185">
        <f t="shared" si="4"/>
        <v>43524</v>
      </c>
      <c r="SH6" s="185">
        <f t="shared" si="4"/>
        <v>43525</v>
      </c>
      <c r="SI6" s="183">
        <f>IF(TEXT(SH6,"mm")="03",SH6,SH6+1)</f>
        <v>43525</v>
      </c>
    </row>
    <row r="7" spans="1:503" ht="15" customHeight="1" x14ac:dyDescent="0.15">
      <c r="A7" s="17">
        <v>2019</v>
      </c>
      <c r="B7" s="16">
        <v>3</v>
      </c>
      <c r="C7" s="18">
        <v>1</v>
      </c>
      <c r="D7" s="18">
        <v>2</v>
      </c>
      <c r="E7" s="18">
        <v>3</v>
      </c>
      <c r="F7" s="18">
        <v>4</v>
      </c>
      <c r="G7" s="18">
        <v>5</v>
      </c>
      <c r="H7" s="18">
        <v>6</v>
      </c>
      <c r="I7" s="18">
        <v>7</v>
      </c>
      <c r="J7" s="18">
        <v>8</v>
      </c>
      <c r="K7" s="18">
        <v>9</v>
      </c>
      <c r="L7" s="18">
        <v>10</v>
      </c>
      <c r="M7" s="18">
        <v>11</v>
      </c>
      <c r="N7" s="18">
        <v>12</v>
      </c>
      <c r="O7" s="18">
        <v>13</v>
      </c>
      <c r="P7" s="18">
        <v>14</v>
      </c>
      <c r="Q7" s="18">
        <v>15</v>
      </c>
      <c r="R7" s="18">
        <v>16</v>
      </c>
      <c r="S7" s="18">
        <v>17</v>
      </c>
      <c r="T7" s="18">
        <v>18</v>
      </c>
      <c r="U7" s="18">
        <v>19</v>
      </c>
      <c r="V7" s="18">
        <v>20</v>
      </c>
      <c r="W7" s="18">
        <v>21</v>
      </c>
      <c r="X7" s="18">
        <v>22</v>
      </c>
      <c r="Y7" s="18">
        <v>23</v>
      </c>
      <c r="Z7" s="18">
        <v>24</v>
      </c>
      <c r="AA7" s="18">
        <v>25</v>
      </c>
      <c r="AB7" s="18">
        <v>26</v>
      </c>
      <c r="AC7" s="18">
        <v>27</v>
      </c>
      <c r="AD7" s="18">
        <v>28</v>
      </c>
      <c r="AE7" s="18">
        <v>29</v>
      </c>
      <c r="AF7" s="18">
        <v>30</v>
      </c>
      <c r="AG7" s="1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18">
        <v>1</v>
      </c>
      <c r="BL7" s="18">
        <v>2</v>
      </c>
      <c r="BM7" s="18">
        <v>3</v>
      </c>
      <c r="BN7" s="18">
        <v>4</v>
      </c>
      <c r="BO7" s="18">
        <v>5</v>
      </c>
      <c r="BP7" s="18">
        <v>6</v>
      </c>
      <c r="BQ7" s="18">
        <v>7</v>
      </c>
      <c r="BR7" s="18">
        <v>8</v>
      </c>
      <c r="BS7" s="18">
        <v>9</v>
      </c>
      <c r="BT7" s="18">
        <v>10</v>
      </c>
      <c r="BU7" s="18">
        <v>11</v>
      </c>
      <c r="BV7" s="18">
        <v>12</v>
      </c>
      <c r="BW7" s="18">
        <v>13</v>
      </c>
      <c r="BX7" s="18">
        <v>14</v>
      </c>
      <c r="BY7" s="18">
        <v>15</v>
      </c>
      <c r="BZ7" s="18">
        <v>16</v>
      </c>
      <c r="CA7" s="18">
        <v>17</v>
      </c>
      <c r="CB7" s="18">
        <v>18</v>
      </c>
      <c r="CC7" s="18">
        <v>19</v>
      </c>
      <c r="CD7" s="18">
        <v>20</v>
      </c>
      <c r="CE7" s="18">
        <v>21</v>
      </c>
      <c r="CF7" s="18">
        <v>22</v>
      </c>
      <c r="CG7" s="18">
        <v>23</v>
      </c>
      <c r="CH7" s="18">
        <v>24</v>
      </c>
      <c r="CI7" s="18">
        <v>25</v>
      </c>
      <c r="CJ7" s="18">
        <v>26</v>
      </c>
      <c r="CK7" s="18">
        <v>27</v>
      </c>
      <c r="CL7" s="18">
        <v>28</v>
      </c>
      <c r="CM7" s="18">
        <v>29</v>
      </c>
      <c r="CN7" s="18">
        <v>30</v>
      </c>
      <c r="CO7" s="1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18">
        <v>1</v>
      </c>
      <c r="DU7" s="18">
        <v>2</v>
      </c>
      <c r="DV7" s="18">
        <v>3</v>
      </c>
      <c r="DW7" s="18">
        <v>4</v>
      </c>
      <c r="DX7" s="18">
        <v>5</v>
      </c>
      <c r="DY7" s="18">
        <v>6</v>
      </c>
      <c r="DZ7" s="18">
        <v>7</v>
      </c>
      <c r="EA7" s="18">
        <v>8</v>
      </c>
      <c r="EB7" s="18">
        <v>9</v>
      </c>
      <c r="EC7" s="18">
        <v>10</v>
      </c>
      <c r="ED7" s="18">
        <v>11</v>
      </c>
      <c r="EE7" s="18">
        <v>12</v>
      </c>
      <c r="EF7" s="18">
        <v>13</v>
      </c>
      <c r="EG7" s="18">
        <v>14</v>
      </c>
      <c r="EH7" s="18">
        <v>15</v>
      </c>
      <c r="EI7" s="18">
        <v>16</v>
      </c>
      <c r="EJ7" s="18">
        <v>17</v>
      </c>
      <c r="EK7" s="18">
        <v>18</v>
      </c>
      <c r="EL7" s="18">
        <v>19</v>
      </c>
      <c r="EM7" s="18">
        <v>20</v>
      </c>
      <c r="EN7" s="18">
        <v>21</v>
      </c>
      <c r="EO7" s="18">
        <v>22</v>
      </c>
      <c r="EP7" s="18">
        <v>23</v>
      </c>
      <c r="EQ7" s="18">
        <v>24</v>
      </c>
      <c r="ER7" s="18">
        <v>25</v>
      </c>
      <c r="ES7" s="18">
        <v>26</v>
      </c>
      <c r="ET7" s="18">
        <v>27</v>
      </c>
      <c r="EU7" s="18">
        <v>28</v>
      </c>
      <c r="EV7" s="18">
        <v>29</v>
      </c>
      <c r="EW7" s="18">
        <v>30</v>
      </c>
      <c r="EX7" s="1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18">
        <v>1</v>
      </c>
      <c r="GD7" s="18">
        <v>2</v>
      </c>
      <c r="GE7" s="18">
        <v>3</v>
      </c>
      <c r="GF7" s="18">
        <v>4</v>
      </c>
      <c r="GG7" s="18">
        <v>5</v>
      </c>
      <c r="GH7" s="18">
        <v>6</v>
      </c>
      <c r="GI7" s="18">
        <v>7</v>
      </c>
      <c r="GJ7" s="18">
        <v>8</v>
      </c>
      <c r="GK7" s="18">
        <v>9</v>
      </c>
      <c r="GL7" s="18">
        <v>10</v>
      </c>
      <c r="GM7" s="18">
        <v>11</v>
      </c>
      <c r="GN7" s="18">
        <v>12</v>
      </c>
      <c r="GO7" s="18">
        <v>13</v>
      </c>
      <c r="GP7" s="18">
        <v>14</v>
      </c>
      <c r="GQ7" s="18">
        <v>15</v>
      </c>
      <c r="GR7" s="18">
        <v>16</v>
      </c>
      <c r="GS7" s="18">
        <v>17</v>
      </c>
      <c r="GT7" s="18">
        <v>18</v>
      </c>
      <c r="GU7" s="18">
        <v>19</v>
      </c>
      <c r="GV7" s="18">
        <v>20</v>
      </c>
      <c r="GW7" s="18">
        <v>21</v>
      </c>
      <c r="GX7" s="18">
        <v>22</v>
      </c>
      <c r="GY7" s="18">
        <v>23</v>
      </c>
      <c r="GZ7" s="18">
        <v>24</v>
      </c>
      <c r="HA7" s="18">
        <v>25</v>
      </c>
      <c r="HB7" s="18">
        <v>26</v>
      </c>
      <c r="HC7" s="18">
        <v>27</v>
      </c>
      <c r="HD7" s="18">
        <v>28</v>
      </c>
      <c r="HE7" s="18">
        <v>29</v>
      </c>
      <c r="HF7" s="18">
        <v>30</v>
      </c>
      <c r="HG7" s="18">
        <v>31</v>
      </c>
      <c r="HH7">
        <v>1</v>
      </c>
      <c r="HI7">
        <v>2</v>
      </c>
      <c r="HJ7">
        <v>3</v>
      </c>
      <c r="HK7">
        <v>4</v>
      </c>
      <c r="HL7">
        <v>5</v>
      </c>
      <c r="HM7">
        <v>6</v>
      </c>
      <c r="HN7">
        <v>7</v>
      </c>
      <c r="HO7">
        <v>8</v>
      </c>
      <c r="HP7">
        <v>9</v>
      </c>
      <c r="HQ7">
        <v>10</v>
      </c>
      <c r="HR7">
        <v>11</v>
      </c>
      <c r="HS7">
        <v>12</v>
      </c>
      <c r="HT7" s="70">
        <v>13</v>
      </c>
      <c r="HU7" s="70">
        <v>14</v>
      </c>
      <c r="HV7" s="70">
        <v>15</v>
      </c>
      <c r="HW7">
        <v>16</v>
      </c>
      <c r="HX7">
        <v>17</v>
      </c>
      <c r="HY7">
        <v>18</v>
      </c>
      <c r="HZ7">
        <v>19</v>
      </c>
      <c r="IA7">
        <v>20</v>
      </c>
      <c r="IB7">
        <v>21</v>
      </c>
      <c r="IC7">
        <v>22</v>
      </c>
      <c r="ID7">
        <v>23</v>
      </c>
      <c r="IE7">
        <v>24</v>
      </c>
      <c r="IF7">
        <v>25</v>
      </c>
      <c r="IG7">
        <v>26</v>
      </c>
      <c r="IH7">
        <v>27</v>
      </c>
      <c r="II7">
        <v>28</v>
      </c>
      <c r="IJ7">
        <v>29</v>
      </c>
      <c r="IK7">
        <v>30</v>
      </c>
      <c r="IL7">
        <v>31</v>
      </c>
      <c r="IM7" s="18">
        <v>1</v>
      </c>
      <c r="IN7" s="18">
        <v>2</v>
      </c>
      <c r="IO7" s="18">
        <v>3</v>
      </c>
      <c r="IP7" s="18">
        <v>4</v>
      </c>
      <c r="IQ7" s="18">
        <v>5</v>
      </c>
      <c r="IR7" s="18">
        <v>6</v>
      </c>
      <c r="IS7" s="18">
        <v>7</v>
      </c>
      <c r="IT7" s="18">
        <v>8</v>
      </c>
      <c r="IU7" s="18">
        <v>9</v>
      </c>
      <c r="IV7" s="18">
        <v>10</v>
      </c>
      <c r="IW7" s="18">
        <v>11</v>
      </c>
      <c r="IX7" s="18">
        <v>12</v>
      </c>
      <c r="IY7" s="18">
        <v>13</v>
      </c>
      <c r="IZ7" s="18">
        <v>14</v>
      </c>
      <c r="JA7" s="18">
        <v>15</v>
      </c>
      <c r="JB7" s="18">
        <v>16</v>
      </c>
      <c r="JC7" s="18">
        <v>17</v>
      </c>
      <c r="JD7" s="18">
        <v>18</v>
      </c>
      <c r="JE7" s="18">
        <v>19</v>
      </c>
      <c r="JF7" s="18">
        <v>20</v>
      </c>
      <c r="JG7" s="18">
        <v>21</v>
      </c>
      <c r="JH7" s="18">
        <v>22</v>
      </c>
      <c r="JI7" s="18">
        <v>23</v>
      </c>
      <c r="JJ7" s="18">
        <v>24</v>
      </c>
      <c r="JK7" s="18">
        <v>25</v>
      </c>
      <c r="JL7" s="18">
        <v>26</v>
      </c>
      <c r="JM7" s="18">
        <v>27</v>
      </c>
      <c r="JN7" s="18">
        <v>28</v>
      </c>
      <c r="JO7" s="18">
        <v>29</v>
      </c>
      <c r="JP7" s="1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18">
        <v>1</v>
      </c>
      <c r="KW7" s="18">
        <v>2</v>
      </c>
      <c r="KX7" s="18">
        <v>3</v>
      </c>
      <c r="KY7" s="18">
        <v>4</v>
      </c>
      <c r="KZ7" s="18">
        <v>5</v>
      </c>
      <c r="LA7" s="18">
        <v>6</v>
      </c>
      <c r="LB7" s="18">
        <v>7</v>
      </c>
      <c r="LC7" s="18">
        <v>8</v>
      </c>
      <c r="LD7" s="18">
        <v>9</v>
      </c>
      <c r="LE7" s="18">
        <v>10</v>
      </c>
      <c r="LF7" s="18">
        <v>11</v>
      </c>
      <c r="LG7" s="18">
        <v>12</v>
      </c>
      <c r="LH7" s="18">
        <v>13</v>
      </c>
      <c r="LI7" s="18">
        <v>14</v>
      </c>
      <c r="LJ7" s="18">
        <v>15</v>
      </c>
      <c r="LK7" s="18">
        <v>16</v>
      </c>
      <c r="LL7" s="18">
        <v>17</v>
      </c>
      <c r="LM7" s="18">
        <v>18</v>
      </c>
      <c r="LN7" s="18">
        <v>19</v>
      </c>
      <c r="LO7" s="18">
        <v>20</v>
      </c>
      <c r="LP7" s="18">
        <v>21</v>
      </c>
      <c r="LQ7" s="18">
        <v>22</v>
      </c>
      <c r="LR7" s="18">
        <v>23</v>
      </c>
      <c r="LS7" s="18">
        <v>24</v>
      </c>
      <c r="LT7" s="18">
        <v>25</v>
      </c>
      <c r="LU7" s="18">
        <v>26</v>
      </c>
      <c r="LV7" s="18">
        <v>27</v>
      </c>
      <c r="LW7" s="18">
        <v>28</v>
      </c>
      <c r="LX7" s="78">
        <v>29</v>
      </c>
      <c r="LY7" s="78">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70">
        <v>29</v>
      </c>
      <c r="NC7" s="70">
        <v>30</v>
      </c>
      <c r="ND7" s="71">
        <v>31</v>
      </c>
      <c r="NE7" s="70">
        <v>1</v>
      </c>
      <c r="NF7" s="70">
        <v>2</v>
      </c>
      <c r="NG7" s="70">
        <v>3</v>
      </c>
      <c r="NH7">
        <v>4</v>
      </c>
      <c r="NI7">
        <v>5</v>
      </c>
      <c r="NJ7">
        <v>6</v>
      </c>
      <c r="NK7">
        <v>7</v>
      </c>
      <c r="NL7">
        <v>8</v>
      </c>
      <c r="NM7">
        <v>9</v>
      </c>
      <c r="NN7">
        <v>10</v>
      </c>
      <c r="NO7">
        <v>11</v>
      </c>
      <c r="NP7">
        <v>12</v>
      </c>
      <c r="NQ7">
        <v>13</v>
      </c>
      <c r="NR7">
        <v>14</v>
      </c>
      <c r="NS7">
        <v>15</v>
      </c>
      <c r="NT7">
        <v>16</v>
      </c>
      <c r="NU7">
        <v>17</v>
      </c>
      <c r="NV7">
        <v>18</v>
      </c>
      <c r="NW7">
        <v>19</v>
      </c>
      <c r="NX7">
        <v>20</v>
      </c>
      <c r="NY7">
        <v>21</v>
      </c>
      <c r="NZ7">
        <v>22</v>
      </c>
      <c r="OA7" s="15">
        <v>23</v>
      </c>
      <c r="OB7">
        <v>24</v>
      </c>
      <c r="OC7">
        <v>25</v>
      </c>
      <c r="OD7">
        <v>26</v>
      </c>
      <c r="OE7">
        <v>27</v>
      </c>
      <c r="OF7">
        <v>28</v>
      </c>
      <c r="OG7">
        <v>29</v>
      </c>
      <c r="OH7">
        <v>30</v>
      </c>
      <c r="OI7">
        <v>31</v>
      </c>
      <c r="OJ7" s="18">
        <v>1</v>
      </c>
      <c r="OK7" s="18">
        <v>2</v>
      </c>
      <c r="OL7" s="18">
        <v>3</v>
      </c>
      <c r="OM7" s="18">
        <v>4</v>
      </c>
      <c r="ON7" s="18">
        <v>5</v>
      </c>
      <c r="OO7" s="18">
        <v>6</v>
      </c>
      <c r="OP7" s="18">
        <v>7</v>
      </c>
      <c r="OQ7" s="18">
        <v>8</v>
      </c>
      <c r="OR7" s="18">
        <v>9</v>
      </c>
      <c r="OS7" s="18">
        <v>10</v>
      </c>
      <c r="OT7" s="18">
        <v>11</v>
      </c>
      <c r="OU7" s="18">
        <v>12</v>
      </c>
      <c r="OV7" s="18">
        <v>13</v>
      </c>
      <c r="OW7" s="18">
        <v>14</v>
      </c>
      <c r="OX7" s="18">
        <v>15</v>
      </c>
      <c r="OY7" s="18">
        <v>16</v>
      </c>
      <c r="OZ7" s="18">
        <v>17</v>
      </c>
      <c r="PA7" s="18">
        <v>18</v>
      </c>
      <c r="PB7" s="18">
        <v>19</v>
      </c>
      <c r="PC7" s="18">
        <v>20</v>
      </c>
      <c r="PD7" s="18">
        <v>21</v>
      </c>
      <c r="PE7" s="18">
        <v>22</v>
      </c>
      <c r="PF7" s="18">
        <v>23</v>
      </c>
      <c r="PG7" s="18">
        <v>24</v>
      </c>
      <c r="PH7" s="18">
        <v>25</v>
      </c>
      <c r="PI7" s="18">
        <v>26</v>
      </c>
      <c r="PJ7" s="18">
        <v>27</v>
      </c>
      <c r="PK7" s="18">
        <v>28</v>
      </c>
      <c r="PL7" s="1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c r="QS7" s="186"/>
      <c r="QT7" s="16">
        <v>3</v>
      </c>
      <c r="QU7" s="18"/>
      <c r="QV7" s="74"/>
      <c r="QW7" s="18"/>
      <c r="QX7" s="74"/>
      <c r="QY7" s="18"/>
      <c r="QZ7" s="74"/>
      <c r="RA7" s="18"/>
      <c r="RB7" s="74"/>
      <c r="RC7" s="18"/>
      <c r="RD7" s="74"/>
      <c r="RE7" s="18"/>
      <c r="RF7" s="74">
        <v>1</v>
      </c>
      <c r="RG7" s="74">
        <v>2</v>
      </c>
      <c r="RH7" s="74">
        <v>3</v>
      </c>
      <c r="RI7" s="74">
        <v>4</v>
      </c>
      <c r="RJ7" s="74">
        <v>5</v>
      </c>
      <c r="RK7" s="74">
        <v>6</v>
      </c>
      <c r="RL7" s="74">
        <v>7</v>
      </c>
      <c r="RM7" s="74">
        <v>8</v>
      </c>
      <c r="RN7" s="74">
        <v>9</v>
      </c>
      <c r="RO7" s="74">
        <v>10</v>
      </c>
      <c r="RP7" s="74">
        <v>11</v>
      </c>
      <c r="RQ7" s="74">
        <v>12</v>
      </c>
      <c r="RR7" s="74">
        <v>13</v>
      </c>
      <c r="RS7" s="74">
        <v>14</v>
      </c>
      <c r="RT7" s="74">
        <v>15</v>
      </c>
      <c r="RU7" s="74">
        <v>16</v>
      </c>
      <c r="RV7" s="74">
        <v>17</v>
      </c>
      <c r="RW7" s="74">
        <v>18</v>
      </c>
      <c r="RX7" s="74">
        <v>19</v>
      </c>
      <c r="RY7" s="74">
        <v>20</v>
      </c>
      <c r="RZ7" s="74">
        <v>21</v>
      </c>
      <c r="SA7" s="74">
        <v>22</v>
      </c>
      <c r="SB7" s="74">
        <v>23</v>
      </c>
      <c r="SC7" s="74">
        <v>24</v>
      </c>
      <c r="SD7" s="74">
        <v>25</v>
      </c>
      <c r="SE7" s="74">
        <v>26</v>
      </c>
      <c r="SF7" s="74">
        <v>27</v>
      </c>
      <c r="SG7" s="74">
        <v>28</v>
      </c>
      <c r="SH7" s="74">
        <v>0</v>
      </c>
      <c r="SI7" s="18"/>
    </row>
    <row r="8" spans="1:503" ht="15" customHeight="1" x14ac:dyDescent="0.15">
      <c r="A8" s="17"/>
      <c r="B8" s="16">
        <v>4</v>
      </c>
      <c r="C8" s="21" t="s">
        <v>55</v>
      </c>
      <c r="D8" s="18" t="s">
        <v>4</v>
      </c>
      <c r="E8" s="18" t="s">
        <v>5</v>
      </c>
      <c r="F8" s="18" t="s">
        <v>6</v>
      </c>
      <c r="G8" s="18" t="s">
        <v>7</v>
      </c>
      <c r="H8" s="18" t="s">
        <v>2</v>
      </c>
      <c r="I8" s="18" t="s">
        <v>0</v>
      </c>
      <c r="J8" s="18" t="s">
        <v>3</v>
      </c>
      <c r="K8" s="18" t="s">
        <v>4</v>
      </c>
      <c r="L8" s="18" t="s">
        <v>5</v>
      </c>
      <c r="M8" s="18" t="s">
        <v>6</v>
      </c>
      <c r="N8" s="18" t="s">
        <v>7</v>
      </c>
      <c r="O8" s="18" t="s">
        <v>2</v>
      </c>
      <c r="P8" s="21" t="s">
        <v>54</v>
      </c>
      <c r="Q8" s="18" t="s">
        <v>3</v>
      </c>
      <c r="R8" s="18" t="s">
        <v>4</v>
      </c>
      <c r="S8" s="18" t="s">
        <v>5</v>
      </c>
      <c r="T8" s="18" t="s">
        <v>6</v>
      </c>
      <c r="U8" s="18" t="s">
        <v>7</v>
      </c>
      <c r="V8" s="18" t="s">
        <v>2</v>
      </c>
      <c r="W8" s="18" t="s">
        <v>0</v>
      </c>
      <c r="X8" s="18" t="s">
        <v>3</v>
      </c>
      <c r="Y8" s="18" t="s">
        <v>4</v>
      </c>
      <c r="Z8" s="18" t="s">
        <v>5</v>
      </c>
      <c r="AA8" s="18" t="s">
        <v>6</v>
      </c>
      <c r="AB8" s="18" t="s">
        <v>7</v>
      </c>
      <c r="AC8" s="18" t="s">
        <v>2</v>
      </c>
      <c r="AD8" s="18" t="s">
        <v>0</v>
      </c>
      <c r="AE8" s="18" t="s">
        <v>3</v>
      </c>
      <c r="AF8" s="18" t="s">
        <v>4</v>
      </c>
      <c r="AG8" s="18" t="s">
        <v>5</v>
      </c>
      <c r="AH8" t="s">
        <v>6</v>
      </c>
      <c r="AI8" t="s">
        <v>7</v>
      </c>
      <c r="AJ8" t="s">
        <v>2</v>
      </c>
      <c r="AK8" t="s">
        <v>0</v>
      </c>
      <c r="AL8" t="s">
        <v>3</v>
      </c>
      <c r="AM8" t="s">
        <v>4</v>
      </c>
      <c r="AN8" t="s">
        <v>5</v>
      </c>
      <c r="AO8" t="s">
        <v>6</v>
      </c>
      <c r="AP8" t="s">
        <v>7</v>
      </c>
      <c r="AQ8" t="s">
        <v>2</v>
      </c>
      <c r="AR8" s="15" t="s">
        <v>54</v>
      </c>
      <c r="AS8" t="s">
        <v>3</v>
      </c>
      <c r="AT8" t="s">
        <v>4</v>
      </c>
      <c r="AU8" t="s">
        <v>5</v>
      </c>
      <c r="AV8" t="s">
        <v>6</v>
      </c>
      <c r="AW8" t="s">
        <v>7</v>
      </c>
      <c r="AX8" t="s">
        <v>2</v>
      </c>
      <c r="AY8" t="s">
        <v>0</v>
      </c>
      <c r="AZ8" t="s">
        <v>3</v>
      </c>
      <c r="BA8" t="s">
        <v>4</v>
      </c>
      <c r="BB8" t="s">
        <v>5</v>
      </c>
      <c r="BC8" t="s">
        <v>6</v>
      </c>
      <c r="BD8" t="s">
        <v>7</v>
      </c>
      <c r="BE8" t="s">
        <v>2</v>
      </c>
      <c r="BF8" t="s">
        <v>0</v>
      </c>
      <c r="BG8" t="s">
        <v>3</v>
      </c>
      <c r="BH8" t="s">
        <v>4</v>
      </c>
      <c r="BI8" t="s">
        <v>5</v>
      </c>
      <c r="BK8" s="18" t="s">
        <v>6</v>
      </c>
      <c r="BL8" s="18" t="s">
        <v>7</v>
      </c>
      <c r="BM8" s="18" t="s">
        <v>2</v>
      </c>
      <c r="BN8" s="18" t="s">
        <v>0</v>
      </c>
      <c r="BO8" s="18" t="s">
        <v>3</v>
      </c>
      <c r="BP8" s="18" t="s">
        <v>4</v>
      </c>
      <c r="BQ8" s="18" t="s">
        <v>5</v>
      </c>
      <c r="BR8" s="18" t="s">
        <v>6</v>
      </c>
      <c r="BS8" s="18" t="s">
        <v>7</v>
      </c>
      <c r="BT8" s="18" t="s">
        <v>2</v>
      </c>
      <c r="BU8" s="18" t="s">
        <v>0</v>
      </c>
      <c r="BV8" s="18" t="s">
        <v>3</v>
      </c>
      <c r="BW8" s="18" t="s">
        <v>4</v>
      </c>
      <c r="BX8" s="18" t="s">
        <v>5</v>
      </c>
      <c r="BY8" s="18" t="s">
        <v>6</v>
      </c>
      <c r="BZ8" s="18" t="s">
        <v>7</v>
      </c>
      <c r="CA8" s="18" t="s">
        <v>2</v>
      </c>
      <c r="CB8" s="18" t="s">
        <v>0</v>
      </c>
      <c r="CC8" s="18" t="s">
        <v>3</v>
      </c>
      <c r="CD8" s="18" t="s">
        <v>4</v>
      </c>
      <c r="CE8" s="21" t="s">
        <v>57</v>
      </c>
      <c r="CF8" s="18" t="s">
        <v>6</v>
      </c>
      <c r="CG8" s="18" t="s">
        <v>7</v>
      </c>
      <c r="CH8" s="18" t="s">
        <v>2</v>
      </c>
      <c r="CI8" s="18" t="s">
        <v>0</v>
      </c>
      <c r="CJ8" s="18" t="s">
        <v>3</v>
      </c>
      <c r="CK8" s="18" t="s">
        <v>4</v>
      </c>
      <c r="CL8" s="18" t="s">
        <v>5</v>
      </c>
      <c r="CM8" s="18" t="s">
        <v>6</v>
      </c>
      <c r="CN8" s="18" t="s">
        <v>7</v>
      </c>
      <c r="CO8" s="18" t="s">
        <v>2</v>
      </c>
      <c r="CP8" t="s">
        <v>0</v>
      </c>
      <c r="CQ8" t="s">
        <v>3</v>
      </c>
      <c r="CR8" t="s">
        <v>4</v>
      </c>
      <c r="CS8" t="s">
        <v>5</v>
      </c>
      <c r="CT8" t="s">
        <v>6</v>
      </c>
      <c r="CU8" t="s">
        <v>7</v>
      </c>
      <c r="CV8" t="s">
        <v>2</v>
      </c>
      <c r="CW8" t="s">
        <v>0</v>
      </c>
      <c r="CX8" t="s">
        <v>3</v>
      </c>
      <c r="CY8" t="s">
        <v>4</v>
      </c>
      <c r="CZ8" t="s">
        <v>5</v>
      </c>
      <c r="DA8" t="s">
        <v>6</v>
      </c>
      <c r="DB8" t="s">
        <v>7</v>
      </c>
      <c r="DC8" t="s">
        <v>2</v>
      </c>
      <c r="DD8" t="s">
        <v>0</v>
      </c>
      <c r="DE8" t="s">
        <v>3</v>
      </c>
      <c r="DF8" t="s">
        <v>4</v>
      </c>
      <c r="DG8" t="s">
        <v>5</v>
      </c>
      <c r="DH8" t="s">
        <v>6</v>
      </c>
      <c r="DI8" t="s">
        <v>7</v>
      </c>
      <c r="DJ8" t="s">
        <v>2</v>
      </c>
      <c r="DK8" t="s">
        <v>0</v>
      </c>
      <c r="DL8" t="s">
        <v>3</v>
      </c>
      <c r="DM8" t="s">
        <v>4</v>
      </c>
      <c r="DN8" t="s">
        <v>5</v>
      </c>
      <c r="DO8" t="s">
        <v>6</v>
      </c>
      <c r="DP8" t="s">
        <v>7</v>
      </c>
      <c r="DQ8" t="s">
        <v>2</v>
      </c>
      <c r="DR8" s="15" t="s">
        <v>54</v>
      </c>
      <c r="DS8" t="s">
        <v>3</v>
      </c>
      <c r="DT8" s="18" t="s">
        <v>4</v>
      </c>
      <c r="DU8" s="18" t="s">
        <v>5</v>
      </c>
      <c r="DV8" s="35" t="s">
        <v>58</v>
      </c>
      <c r="DW8" s="21" t="s">
        <v>35</v>
      </c>
      <c r="DX8" s="35" t="s">
        <v>34</v>
      </c>
      <c r="DY8" s="35" t="s">
        <v>54</v>
      </c>
      <c r="DZ8" s="18" t="s">
        <v>3</v>
      </c>
      <c r="EA8" s="18" t="s">
        <v>4</v>
      </c>
      <c r="EB8" s="18" t="s">
        <v>5</v>
      </c>
      <c r="EC8" s="18" t="s">
        <v>6</v>
      </c>
      <c r="ED8" s="18" t="s">
        <v>7</v>
      </c>
      <c r="EE8" s="18" t="s">
        <v>2</v>
      </c>
      <c r="EF8" s="18" t="s">
        <v>0</v>
      </c>
      <c r="EG8" s="18" t="s">
        <v>3</v>
      </c>
      <c r="EH8" s="18" t="s">
        <v>4</v>
      </c>
      <c r="EI8" s="18" t="s">
        <v>5</v>
      </c>
      <c r="EJ8" s="18" t="s">
        <v>6</v>
      </c>
      <c r="EK8" s="18" t="s">
        <v>7</v>
      </c>
      <c r="EL8" s="18" t="s">
        <v>2</v>
      </c>
      <c r="EM8" s="18" t="s">
        <v>0</v>
      </c>
      <c r="EN8" s="18" t="s">
        <v>3</v>
      </c>
      <c r="EO8" s="18" t="s">
        <v>4</v>
      </c>
      <c r="EP8" s="18" t="s">
        <v>5</v>
      </c>
      <c r="EQ8" s="18" t="s">
        <v>6</v>
      </c>
      <c r="ER8" s="18" t="s">
        <v>7</v>
      </c>
      <c r="ES8" s="18" t="s">
        <v>2</v>
      </c>
      <c r="ET8" s="18" t="s">
        <v>0</v>
      </c>
      <c r="EU8" s="18" t="s">
        <v>3</v>
      </c>
      <c r="EV8" s="18" t="s">
        <v>4</v>
      </c>
      <c r="EW8" s="18" t="s">
        <v>5</v>
      </c>
      <c r="EX8" s="18" t="s">
        <v>6</v>
      </c>
      <c r="EY8" t="s">
        <v>7</v>
      </c>
      <c r="EZ8" t="s">
        <v>2</v>
      </c>
      <c r="FA8" t="s">
        <v>0</v>
      </c>
      <c r="FB8" t="s">
        <v>3</v>
      </c>
      <c r="FC8" t="s">
        <v>4</v>
      </c>
      <c r="FD8" t="s">
        <v>5</v>
      </c>
      <c r="FE8" t="s">
        <v>6</v>
      </c>
      <c r="FF8" t="s">
        <v>7</v>
      </c>
      <c r="FG8" t="s">
        <v>2</v>
      </c>
      <c r="FH8" t="s">
        <v>0</v>
      </c>
      <c r="FI8" t="s">
        <v>3</v>
      </c>
      <c r="FJ8" t="s">
        <v>4</v>
      </c>
      <c r="FK8" t="s">
        <v>5</v>
      </c>
      <c r="FL8" t="s">
        <v>6</v>
      </c>
      <c r="FM8" t="s">
        <v>7</v>
      </c>
      <c r="FN8" t="s">
        <v>2</v>
      </c>
      <c r="FO8" t="s">
        <v>0</v>
      </c>
      <c r="FP8" t="s">
        <v>3</v>
      </c>
      <c r="FQ8" t="s">
        <v>4</v>
      </c>
      <c r="FR8" t="s">
        <v>5</v>
      </c>
      <c r="FS8" t="s">
        <v>6</v>
      </c>
      <c r="FT8" t="s">
        <v>7</v>
      </c>
      <c r="FU8" t="s">
        <v>2</v>
      </c>
      <c r="FV8" t="s">
        <v>0</v>
      </c>
      <c r="FW8" t="s">
        <v>3</v>
      </c>
      <c r="FX8" t="s">
        <v>4</v>
      </c>
      <c r="FY8" t="s">
        <v>5</v>
      </c>
      <c r="FZ8" t="s">
        <v>6</v>
      </c>
      <c r="GA8" t="s">
        <v>7</v>
      </c>
      <c r="GB8" t="s">
        <v>2</v>
      </c>
      <c r="GC8" s="18" t="s">
        <v>0</v>
      </c>
      <c r="GD8" s="18" t="s">
        <v>3</v>
      </c>
      <c r="GE8" s="18" t="s">
        <v>4</v>
      </c>
      <c r="GF8" s="18" t="s">
        <v>5</v>
      </c>
      <c r="GG8" s="18" t="s">
        <v>6</v>
      </c>
      <c r="GH8" s="18" t="s">
        <v>7</v>
      </c>
      <c r="GI8" s="18" t="s">
        <v>2</v>
      </c>
      <c r="GJ8" s="18" t="s">
        <v>0</v>
      </c>
      <c r="GK8" s="18" t="s">
        <v>3</v>
      </c>
      <c r="GL8" s="18" t="s">
        <v>4</v>
      </c>
      <c r="GM8" s="18" t="s">
        <v>5</v>
      </c>
      <c r="GN8" s="18" t="s">
        <v>6</v>
      </c>
      <c r="GO8" s="18" t="s">
        <v>7</v>
      </c>
      <c r="GP8" s="18" t="s">
        <v>2</v>
      </c>
      <c r="GQ8" s="21" t="s">
        <v>54</v>
      </c>
      <c r="GR8" s="18" t="s">
        <v>3</v>
      </c>
      <c r="GS8" s="18" t="s">
        <v>4</v>
      </c>
      <c r="GT8" s="18" t="s">
        <v>5</v>
      </c>
      <c r="GU8" s="18" t="s">
        <v>6</v>
      </c>
      <c r="GV8" s="18" t="s">
        <v>7</v>
      </c>
      <c r="GW8" s="18" t="s">
        <v>2</v>
      </c>
      <c r="GX8" s="18" t="s">
        <v>0</v>
      </c>
      <c r="GY8" s="18" t="s">
        <v>3</v>
      </c>
      <c r="GZ8" s="18" t="s">
        <v>4</v>
      </c>
      <c r="HA8" s="18" t="s">
        <v>5</v>
      </c>
      <c r="HB8" s="18" t="s">
        <v>6</v>
      </c>
      <c r="HC8" s="18" t="s">
        <v>7</v>
      </c>
      <c r="HD8" s="18" t="s">
        <v>2</v>
      </c>
      <c r="HE8" s="18" t="s">
        <v>0</v>
      </c>
      <c r="HF8" s="18" t="s">
        <v>3</v>
      </c>
      <c r="HG8" s="18" t="s">
        <v>4</v>
      </c>
      <c r="HH8" t="s">
        <v>5</v>
      </c>
      <c r="HI8" t="s">
        <v>6</v>
      </c>
      <c r="HJ8" t="s">
        <v>7</v>
      </c>
      <c r="HK8" t="s">
        <v>2</v>
      </c>
      <c r="HL8" t="s">
        <v>0</v>
      </c>
      <c r="HM8" t="s">
        <v>3</v>
      </c>
      <c r="HN8" t="s">
        <v>4</v>
      </c>
      <c r="HO8" t="s">
        <v>5</v>
      </c>
      <c r="HP8" t="s">
        <v>6</v>
      </c>
      <c r="HQ8" t="s">
        <v>7</v>
      </c>
      <c r="HR8" s="15" t="s">
        <v>34</v>
      </c>
      <c r="HS8" s="15" t="s">
        <v>54</v>
      </c>
      <c r="HT8" s="70" t="s">
        <v>55</v>
      </c>
      <c r="HU8" s="70" t="s">
        <v>56</v>
      </c>
      <c r="HV8" s="70" t="s">
        <v>57</v>
      </c>
      <c r="HW8" t="s">
        <v>6</v>
      </c>
      <c r="HX8" t="s">
        <v>7</v>
      </c>
      <c r="HY8" t="s">
        <v>2</v>
      </c>
      <c r="HZ8" t="s">
        <v>0</v>
      </c>
      <c r="IA8" t="s">
        <v>3</v>
      </c>
      <c r="IB8" t="s">
        <v>4</v>
      </c>
      <c r="IC8" t="s">
        <v>5</v>
      </c>
      <c r="ID8" t="s">
        <v>6</v>
      </c>
      <c r="IE8" t="s">
        <v>7</v>
      </c>
      <c r="IF8" t="s">
        <v>2</v>
      </c>
      <c r="IG8" t="s">
        <v>0</v>
      </c>
      <c r="IH8" t="s">
        <v>3</v>
      </c>
      <c r="II8" t="s">
        <v>4</v>
      </c>
      <c r="IJ8" t="s">
        <v>5</v>
      </c>
      <c r="IK8" t="s">
        <v>6</v>
      </c>
      <c r="IL8" t="s">
        <v>7</v>
      </c>
      <c r="IM8" s="18" t="s">
        <v>2</v>
      </c>
      <c r="IN8" s="18" t="s">
        <v>0</v>
      </c>
      <c r="IO8" s="18" t="s">
        <v>3</v>
      </c>
      <c r="IP8" s="18" t="s">
        <v>4</v>
      </c>
      <c r="IQ8" s="18" t="s">
        <v>5</v>
      </c>
      <c r="IR8" s="18" t="s">
        <v>6</v>
      </c>
      <c r="IS8" s="18" t="s">
        <v>7</v>
      </c>
      <c r="IT8" s="18" t="s">
        <v>2</v>
      </c>
      <c r="IU8" s="18" t="s">
        <v>0</v>
      </c>
      <c r="IV8" s="18" t="s">
        <v>3</v>
      </c>
      <c r="IW8" s="18" t="s">
        <v>4</v>
      </c>
      <c r="IX8" s="18" t="s">
        <v>5</v>
      </c>
      <c r="IY8" s="18" t="s">
        <v>6</v>
      </c>
      <c r="IZ8" s="18" t="s">
        <v>7</v>
      </c>
      <c r="JA8" s="18" t="s">
        <v>2</v>
      </c>
      <c r="JB8" s="21" t="s">
        <v>54</v>
      </c>
      <c r="JC8" s="18" t="s">
        <v>3</v>
      </c>
      <c r="JD8" s="18" t="s">
        <v>4</v>
      </c>
      <c r="JE8" s="18" t="s">
        <v>5</v>
      </c>
      <c r="JF8" s="18" t="s">
        <v>6</v>
      </c>
      <c r="JG8" s="18" t="s">
        <v>7</v>
      </c>
      <c r="JH8" s="18" t="s">
        <v>2</v>
      </c>
      <c r="JI8" s="21" t="s">
        <v>54</v>
      </c>
      <c r="JJ8" s="18" t="s">
        <v>3</v>
      </c>
      <c r="JK8" s="18" t="s">
        <v>4</v>
      </c>
      <c r="JL8" s="18" t="s">
        <v>5</v>
      </c>
      <c r="JM8" s="18" t="s">
        <v>6</v>
      </c>
      <c r="JN8" s="18" t="s">
        <v>7</v>
      </c>
      <c r="JO8" s="18" t="s">
        <v>2</v>
      </c>
      <c r="JP8" s="18" t="s">
        <v>0</v>
      </c>
      <c r="JQ8" t="s">
        <v>3</v>
      </c>
      <c r="JR8" t="s">
        <v>4</v>
      </c>
      <c r="JS8" t="s">
        <v>5</v>
      </c>
      <c r="JT8" t="s">
        <v>6</v>
      </c>
      <c r="JU8" t="s">
        <v>7</v>
      </c>
      <c r="JV8" t="s">
        <v>2</v>
      </c>
      <c r="JW8" t="s">
        <v>0</v>
      </c>
      <c r="JX8" t="s">
        <v>3</v>
      </c>
      <c r="JY8" t="s">
        <v>4</v>
      </c>
      <c r="JZ8" t="s">
        <v>5</v>
      </c>
      <c r="KA8" t="s">
        <v>6</v>
      </c>
      <c r="KB8" t="s">
        <v>7</v>
      </c>
      <c r="KC8" t="s">
        <v>2</v>
      </c>
      <c r="KD8" s="15" t="s">
        <v>54</v>
      </c>
      <c r="KE8" t="s">
        <v>3</v>
      </c>
      <c r="KF8" t="s">
        <v>4</v>
      </c>
      <c r="KG8" t="s">
        <v>5</v>
      </c>
      <c r="KH8" t="s">
        <v>6</v>
      </c>
      <c r="KI8" t="s">
        <v>7</v>
      </c>
      <c r="KJ8" t="s">
        <v>2</v>
      </c>
      <c r="KK8" t="s">
        <v>0</v>
      </c>
      <c r="KL8" t="s">
        <v>3</v>
      </c>
      <c r="KM8" t="s">
        <v>4</v>
      </c>
      <c r="KN8" t="s">
        <v>5</v>
      </c>
      <c r="KO8" t="s">
        <v>6</v>
      </c>
      <c r="KP8" t="s">
        <v>7</v>
      </c>
      <c r="KQ8" t="s">
        <v>2</v>
      </c>
      <c r="KR8" t="s">
        <v>0</v>
      </c>
      <c r="KS8" t="s">
        <v>3</v>
      </c>
      <c r="KT8" t="s">
        <v>4</v>
      </c>
      <c r="KU8" t="s">
        <v>5</v>
      </c>
      <c r="KV8" s="18" t="s">
        <v>6</v>
      </c>
      <c r="KW8" s="18" t="s">
        <v>7</v>
      </c>
      <c r="KX8" s="35" t="s">
        <v>34</v>
      </c>
      <c r="KY8" s="21" t="s">
        <v>54</v>
      </c>
      <c r="KZ8" s="18" t="s">
        <v>3</v>
      </c>
      <c r="LA8" s="18" t="s">
        <v>4</v>
      </c>
      <c r="LB8" s="18" t="s">
        <v>5</v>
      </c>
      <c r="LC8" s="18" t="s">
        <v>6</v>
      </c>
      <c r="LD8" s="18" t="s">
        <v>7</v>
      </c>
      <c r="LE8" s="18" t="s">
        <v>2</v>
      </c>
      <c r="LF8" s="18" t="s">
        <v>0</v>
      </c>
      <c r="LG8" s="18" t="s">
        <v>3</v>
      </c>
      <c r="LH8" s="18" t="s">
        <v>4</v>
      </c>
      <c r="LI8" s="18" t="s">
        <v>5</v>
      </c>
      <c r="LJ8" s="18" t="s">
        <v>6</v>
      </c>
      <c r="LK8" s="18" t="s">
        <v>7</v>
      </c>
      <c r="LL8" s="18" t="s">
        <v>2</v>
      </c>
      <c r="LM8" s="18" t="s">
        <v>0</v>
      </c>
      <c r="LN8" s="18" t="s">
        <v>3</v>
      </c>
      <c r="LO8" s="18" t="s">
        <v>4</v>
      </c>
      <c r="LP8" s="18" t="s">
        <v>5</v>
      </c>
      <c r="LQ8" s="18" t="s">
        <v>6</v>
      </c>
      <c r="LR8" s="21" t="s">
        <v>35</v>
      </c>
      <c r="LS8" s="18" t="s">
        <v>2</v>
      </c>
      <c r="LT8" s="18" t="s">
        <v>0</v>
      </c>
      <c r="LU8" s="18" t="s">
        <v>3</v>
      </c>
      <c r="LV8" s="18" t="s">
        <v>4</v>
      </c>
      <c r="LW8" s="18" t="s">
        <v>5</v>
      </c>
      <c r="LX8" s="78" t="s">
        <v>6</v>
      </c>
      <c r="LY8" s="78" t="s">
        <v>7</v>
      </c>
      <c r="LZ8" t="s">
        <v>2</v>
      </c>
      <c r="MA8" t="s">
        <v>0</v>
      </c>
      <c r="MB8" t="s">
        <v>3</v>
      </c>
      <c r="MC8" t="s">
        <v>4</v>
      </c>
      <c r="MD8" t="s">
        <v>5</v>
      </c>
      <c r="ME8" t="s">
        <v>6</v>
      </c>
      <c r="MF8" t="s">
        <v>7</v>
      </c>
      <c r="MG8" t="s">
        <v>2</v>
      </c>
      <c r="MH8" t="s">
        <v>0</v>
      </c>
      <c r="MI8" t="s">
        <v>3</v>
      </c>
      <c r="MJ8" t="s">
        <v>4</v>
      </c>
      <c r="MK8" t="s">
        <v>5</v>
      </c>
      <c r="ML8" t="s">
        <v>6</v>
      </c>
      <c r="MM8" t="s">
        <v>7</v>
      </c>
      <c r="MN8" t="s">
        <v>2</v>
      </c>
      <c r="MO8" t="s">
        <v>0</v>
      </c>
      <c r="MP8" t="s">
        <v>3</v>
      </c>
      <c r="MQ8" t="s">
        <v>4</v>
      </c>
      <c r="MR8" t="s">
        <v>5</v>
      </c>
      <c r="MS8" t="s">
        <v>6</v>
      </c>
      <c r="MT8" t="s">
        <v>7</v>
      </c>
      <c r="MU8" t="s">
        <v>2</v>
      </c>
      <c r="MV8" t="s">
        <v>0</v>
      </c>
      <c r="MW8" t="s">
        <v>3</v>
      </c>
      <c r="MX8" t="s">
        <v>4</v>
      </c>
      <c r="MY8" t="s">
        <v>5</v>
      </c>
      <c r="MZ8" t="s">
        <v>6</v>
      </c>
      <c r="NA8" t="s">
        <v>7</v>
      </c>
      <c r="NB8" s="70" t="s">
        <v>2</v>
      </c>
      <c r="NC8" s="70" t="s">
        <v>54</v>
      </c>
      <c r="ND8" s="71" t="s">
        <v>55</v>
      </c>
      <c r="NE8" s="70" t="s">
        <v>56</v>
      </c>
      <c r="NF8" s="70" t="s">
        <v>57</v>
      </c>
      <c r="NG8" s="70" t="s">
        <v>58</v>
      </c>
      <c r="NH8" t="s">
        <v>7</v>
      </c>
      <c r="NI8" t="s">
        <v>2</v>
      </c>
      <c r="NJ8" t="s">
        <v>0</v>
      </c>
      <c r="NK8" t="s">
        <v>3</v>
      </c>
      <c r="NL8" t="s">
        <v>4</v>
      </c>
      <c r="NM8" t="s">
        <v>5</v>
      </c>
      <c r="NN8" t="s">
        <v>6</v>
      </c>
      <c r="NO8" t="s">
        <v>7</v>
      </c>
      <c r="NP8" t="s">
        <v>2</v>
      </c>
      <c r="NQ8" s="76" t="s">
        <v>54</v>
      </c>
      <c r="NR8" t="s">
        <v>3</v>
      </c>
      <c r="NS8" t="s">
        <v>4</v>
      </c>
      <c r="NT8" t="s">
        <v>5</v>
      </c>
      <c r="NU8" t="s">
        <v>6</v>
      </c>
      <c r="NV8" t="s">
        <v>7</v>
      </c>
      <c r="NW8" t="s">
        <v>2</v>
      </c>
      <c r="NX8" t="s">
        <v>0</v>
      </c>
      <c r="NY8" t="s">
        <v>3</v>
      </c>
      <c r="NZ8" t="s">
        <v>4</v>
      </c>
      <c r="OA8" t="s">
        <v>5</v>
      </c>
      <c r="OB8" t="s">
        <v>6</v>
      </c>
      <c r="OC8" t="s">
        <v>7</v>
      </c>
      <c r="OD8" t="s">
        <v>2</v>
      </c>
      <c r="OE8" t="s">
        <v>0</v>
      </c>
      <c r="OF8" t="s">
        <v>3</v>
      </c>
      <c r="OG8" t="s">
        <v>4</v>
      </c>
      <c r="OH8" t="s">
        <v>5</v>
      </c>
      <c r="OI8" t="s">
        <v>6</v>
      </c>
      <c r="OJ8" s="18" t="s">
        <v>7</v>
      </c>
      <c r="OK8" s="18" t="s">
        <v>2</v>
      </c>
      <c r="OL8" s="18" t="s">
        <v>0</v>
      </c>
      <c r="OM8" s="18" t="s">
        <v>3</v>
      </c>
      <c r="ON8" s="18" t="s">
        <v>4</v>
      </c>
      <c r="OO8" s="18" t="s">
        <v>5</v>
      </c>
      <c r="OP8" s="18" t="s">
        <v>6</v>
      </c>
      <c r="OQ8" s="18" t="s">
        <v>7</v>
      </c>
      <c r="OR8" s="18" t="s">
        <v>2</v>
      </c>
      <c r="OS8" s="18" t="s">
        <v>0</v>
      </c>
      <c r="OT8" s="35" t="s">
        <v>55</v>
      </c>
      <c r="OU8" s="18" t="s">
        <v>4</v>
      </c>
      <c r="OV8" s="18" t="s">
        <v>5</v>
      </c>
      <c r="OW8" s="18" t="s">
        <v>6</v>
      </c>
      <c r="OX8" s="18" t="s">
        <v>7</v>
      </c>
      <c r="OY8" s="18" t="s">
        <v>2</v>
      </c>
      <c r="OZ8" s="18" t="s">
        <v>0</v>
      </c>
      <c r="PA8" s="18" t="s">
        <v>3</v>
      </c>
      <c r="PB8" s="18" t="s">
        <v>4</v>
      </c>
      <c r="PC8" s="18" t="s">
        <v>5</v>
      </c>
      <c r="PD8" s="18" t="s">
        <v>6</v>
      </c>
      <c r="PE8" s="18" t="s">
        <v>7</v>
      </c>
      <c r="PF8" s="18" t="s">
        <v>2</v>
      </c>
      <c r="PG8" s="18" t="s">
        <v>0</v>
      </c>
      <c r="PH8" s="18" t="s">
        <v>3</v>
      </c>
      <c r="PI8" s="18" t="s">
        <v>4</v>
      </c>
      <c r="PJ8" s="18" t="s">
        <v>5</v>
      </c>
      <c r="PK8" s="18" t="s">
        <v>6</v>
      </c>
      <c r="PL8" s="18" t="s">
        <v>7</v>
      </c>
      <c r="PM8" t="s">
        <v>2</v>
      </c>
      <c r="PN8" t="s">
        <v>0</v>
      </c>
      <c r="PO8" t="s">
        <v>3</v>
      </c>
      <c r="PP8" t="s">
        <v>4</v>
      </c>
      <c r="PQ8" t="s">
        <v>5</v>
      </c>
      <c r="PR8" t="s">
        <v>6</v>
      </c>
      <c r="PS8" t="s">
        <v>7</v>
      </c>
      <c r="PT8" t="s">
        <v>2</v>
      </c>
      <c r="PU8" t="s">
        <v>0</v>
      </c>
      <c r="PV8" t="s">
        <v>3</v>
      </c>
      <c r="PW8" t="s">
        <v>4</v>
      </c>
      <c r="PX8" t="s">
        <v>5</v>
      </c>
      <c r="PY8" t="s">
        <v>6</v>
      </c>
      <c r="PZ8" t="s">
        <v>7</v>
      </c>
      <c r="QA8" t="s">
        <v>2</v>
      </c>
      <c r="QB8" t="s">
        <v>0</v>
      </c>
      <c r="QC8" t="s">
        <v>3</v>
      </c>
      <c r="QD8" t="s">
        <v>4</v>
      </c>
      <c r="QE8" t="s">
        <v>5</v>
      </c>
      <c r="QF8" s="76" t="s">
        <v>58</v>
      </c>
      <c r="QG8" t="s">
        <v>7</v>
      </c>
      <c r="QH8" t="s">
        <v>2</v>
      </c>
      <c r="QI8" t="s">
        <v>0</v>
      </c>
      <c r="QJ8" t="s">
        <v>3</v>
      </c>
      <c r="QK8" t="s">
        <v>4</v>
      </c>
      <c r="QL8" t="s">
        <v>5</v>
      </c>
      <c r="QM8" t="s">
        <v>6</v>
      </c>
      <c r="QN8" t="s">
        <v>7</v>
      </c>
      <c r="QO8" t="s">
        <v>2</v>
      </c>
      <c r="QP8" t="s">
        <v>0</v>
      </c>
      <c r="QQ8" t="s">
        <v>3</v>
      </c>
      <c r="QS8" s="186" t="s">
        <v>126</v>
      </c>
      <c r="QT8" s="16">
        <v>4</v>
      </c>
      <c r="QU8" s="185">
        <v>43525</v>
      </c>
      <c r="QV8" s="184">
        <f>QU8+31</f>
        <v>43556</v>
      </c>
      <c r="QW8" s="185">
        <f>QV8+30</f>
        <v>43586</v>
      </c>
      <c r="QX8" s="184">
        <f t="shared" si="3"/>
        <v>43617</v>
      </c>
      <c r="QY8" s="185">
        <f>QX8+30</f>
        <v>43647</v>
      </c>
      <c r="QZ8" s="184">
        <f t="shared" si="3"/>
        <v>43678</v>
      </c>
      <c r="RA8" s="185">
        <f t="shared" si="3"/>
        <v>43709</v>
      </c>
      <c r="RB8" s="184">
        <f>RA8+30</f>
        <v>43739</v>
      </c>
      <c r="RC8" s="185">
        <f t="shared" si="3"/>
        <v>43770</v>
      </c>
      <c r="RD8" s="184">
        <f>RC8+30</f>
        <v>43800</v>
      </c>
      <c r="RE8" s="185">
        <f t="shared" si="3"/>
        <v>43831</v>
      </c>
      <c r="RF8" s="184">
        <f t="shared" si="3"/>
        <v>43862</v>
      </c>
      <c r="RG8" s="184">
        <f t="shared" ref="RG8:SH8" si="5">1+RF8</f>
        <v>43863</v>
      </c>
      <c r="RH8" s="184">
        <f t="shared" si="5"/>
        <v>43864</v>
      </c>
      <c r="RI8" s="184">
        <f t="shared" si="5"/>
        <v>43865</v>
      </c>
      <c r="RJ8" s="184">
        <f t="shared" si="5"/>
        <v>43866</v>
      </c>
      <c r="RK8" s="184">
        <f t="shared" si="5"/>
        <v>43867</v>
      </c>
      <c r="RL8" s="184">
        <f t="shared" si="5"/>
        <v>43868</v>
      </c>
      <c r="RM8" s="184">
        <f t="shared" si="5"/>
        <v>43869</v>
      </c>
      <c r="RN8" s="184">
        <f t="shared" si="5"/>
        <v>43870</v>
      </c>
      <c r="RO8" s="184">
        <f t="shared" si="5"/>
        <v>43871</v>
      </c>
      <c r="RP8" s="184">
        <f t="shared" si="5"/>
        <v>43872</v>
      </c>
      <c r="RQ8" s="184">
        <f t="shared" si="5"/>
        <v>43873</v>
      </c>
      <c r="RR8" s="184">
        <f t="shared" si="5"/>
        <v>43874</v>
      </c>
      <c r="RS8" s="184">
        <f t="shared" si="5"/>
        <v>43875</v>
      </c>
      <c r="RT8" s="184">
        <f t="shared" si="5"/>
        <v>43876</v>
      </c>
      <c r="RU8" s="184">
        <f t="shared" si="5"/>
        <v>43877</v>
      </c>
      <c r="RV8" s="184">
        <f t="shared" si="5"/>
        <v>43878</v>
      </c>
      <c r="RW8" s="184">
        <f t="shared" si="5"/>
        <v>43879</v>
      </c>
      <c r="RX8" s="184">
        <f t="shared" si="5"/>
        <v>43880</v>
      </c>
      <c r="RY8" s="184">
        <f t="shared" si="5"/>
        <v>43881</v>
      </c>
      <c r="RZ8" s="184">
        <f t="shared" si="5"/>
        <v>43882</v>
      </c>
      <c r="SA8" s="184">
        <f t="shared" si="5"/>
        <v>43883</v>
      </c>
      <c r="SB8" s="184">
        <f t="shared" si="5"/>
        <v>43884</v>
      </c>
      <c r="SC8" s="184">
        <f t="shared" si="5"/>
        <v>43885</v>
      </c>
      <c r="SD8" s="184">
        <f t="shared" si="5"/>
        <v>43886</v>
      </c>
      <c r="SE8" s="184">
        <f t="shared" si="5"/>
        <v>43887</v>
      </c>
      <c r="SF8" s="184">
        <f t="shared" si="5"/>
        <v>43888</v>
      </c>
      <c r="SG8" s="184">
        <f t="shared" si="5"/>
        <v>43889</v>
      </c>
      <c r="SH8" s="184">
        <f t="shared" si="5"/>
        <v>43890</v>
      </c>
      <c r="SI8" s="185">
        <f t="shared" ref="SI8" si="6">IF(TEXT(SH8,"mm")="03",SH8,SH8+1)</f>
        <v>43891</v>
      </c>
    </row>
    <row r="9" spans="1:503" ht="15" customHeight="1" x14ac:dyDescent="0.15">
      <c r="A9" s="17">
        <v>2020</v>
      </c>
      <c r="B9" s="1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15">
        <v>23</v>
      </c>
      <c r="Z9">
        <v>24</v>
      </c>
      <c r="AA9">
        <v>25</v>
      </c>
      <c r="AB9">
        <v>26</v>
      </c>
      <c r="AC9">
        <v>27</v>
      </c>
      <c r="AD9">
        <v>28</v>
      </c>
      <c r="AE9">
        <v>29</v>
      </c>
      <c r="AF9">
        <v>30</v>
      </c>
      <c r="AG9">
        <v>31</v>
      </c>
      <c r="AH9" s="18">
        <v>1</v>
      </c>
      <c r="AI9" s="18">
        <v>2</v>
      </c>
      <c r="AJ9" s="18">
        <v>3</v>
      </c>
      <c r="AK9" s="18">
        <v>4</v>
      </c>
      <c r="AL9" s="18">
        <v>5</v>
      </c>
      <c r="AM9" s="18">
        <v>6</v>
      </c>
      <c r="AN9" s="18">
        <v>7</v>
      </c>
      <c r="AO9" s="18">
        <v>8</v>
      </c>
      <c r="AP9" s="18">
        <v>9</v>
      </c>
      <c r="AQ9" s="18">
        <v>10</v>
      </c>
      <c r="AR9" s="18">
        <v>11</v>
      </c>
      <c r="AS9" s="18">
        <v>12</v>
      </c>
      <c r="AT9" s="18">
        <v>13</v>
      </c>
      <c r="AU9" s="18">
        <v>14</v>
      </c>
      <c r="AV9" s="18">
        <v>15</v>
      </c>
      <c r="AW9" s="18">
        <v>16</v>
      </c>
      <c r="AX9" s="18">
        <v>17</v>
      </c>
      <c r="AY9" s="18">
        <v>18</v>
      </c>
      <c r="AZ9" s="18">
        <v>19</v>
      </c>
      <c r="BA9" s="18">
        <v>20</v>
      </c>
      <c r="BB9" s="18">
        <v>21</v>
      </c>
      <c r="BC9" s="18">
        <v>22</v>
      </c>
      <c r="BD9" s="18">
        <v>23</v>
      </c>
      <c r="BE9" s="18">
        <v>24</v>
      </c>
      <c r="BF9" s="18">
        <v>25</v>
      </c>
      <c r="BG9" s="18">
        <v>26</v>
      </c>
      <c r="BH9" s="18">
        <v>27</v>
      </c>
      <c r="BI9" s="18">
        <v>28</v>
      </c>
      <c r="BJ9" s="1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18">
        <v>1</v>
      </c>
      <c r="CQ9" s="18">
        <v>2</v>
      </c>
      <c r="CR9" s="18">
        <v>3</v>
      </c>
      <c r="CS9" s="18">
        <v>4</v>
      </c>
      <c r="CT9" s="18">
        <v>5</v>
      </c>
      <c r="CU9" s="18">
        <v>6</v>
      </c>
      <c r="CV9" s="18">
        <v>7</v>
      </c>
      <c r="CW9" s="18">
        <v>8</v>
      </c>
      <c r="CX9" s="18">
        <v>9</v>
      </c>
      <c r="CY9" s="18">
        <v>10</v>
      </c>
      <c r="CZ9" s="18">
        <v>11</v>
      </c>
      <c r="DA9" s="18">
        <v>12</v>
      </c>
      <c r="DB9" s="18">
        <v>13</v>
      </c>
      <c r="DC9" s="18">
        <v>14</v>
      </c>
      <c r="DD9" s="18">
        <v>15</v>
      </c>
      <c r="DE9" s="18">
        <v>16</v>
      </c>
      <c r="DF9" s="18">
        <v>17</v>
      </c>
      <c r="DG9" s="18">
        <v>18</v>
      </c>
      <c r="DH9" s="18">
        <v>19</v>
      </c>
      <c r="DI9" s="18">
        <v>20</v>
      </c>
      <c r="DJ9" s="18">
        <v>21</v>
      </c>
      <c r="DK9" s="18">
        <v>22</v>
      </c>
      <c r="DL9" s="18">
        <v>23</v>
      </c>
      <c r="DM9" s="18">
        <v>24</v>
      </c>
      <c r="DN9" s="18">
        <v>25</v>
      </c>
      <c r="DO9" s="18">
        <v>26</v>
      </c>
      <c r="DP9" s="18">
        <v>27</v>
      </c>
      <c r="DQ9" s="18">
        <v>28</v>
      </c>
      <c r="DR9" s="18">
        <v>29</v>
      </c>
      <c r="DS9" s="1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18">
        <v>1</v>
      </c>
      <c r="EZ9" s="18">
        <v>2</v>
      </c>
      <c r="FA9" s="18">
        <v>3</v>
      </c>
      <c r="FB9" s="18">
        <v>4</v>
      </c>
      <c r="FC9" s="18">
        <v>5</v>
      </c>
      <c r="FD9" s="18">
        <v>6</v>
      </c>
      <c r="FE9" s="18">
        <v>7</v>
      </c>
      <c r="FF9" s="18">
        <v>8</v>
      </c>
      <c r="FG9" s="18">
        <v>9</v>
      </c>
      <c r="FH9" s="18">
        <v>10</v>
      </c>
      <c r="FI9" s="18">
        <v>11</v>
      </c>
      <c r="FJ9" s="18">
        <v>12</v>
      </c>
      <c r="FK9" s="18">
        <v>13</v>
      </c>
      <c r="FL9" s="18">
        <v>14</v>
      </c>
      <c r="FM9" s="18">
        <v>15</v>
      </c>
      <c r="FN9" s="18">
        <v>16</v>
      </c>
      <c r="FO9" s="18">
        <v>17</v>
      </c>
      <c r="FP9" s="18">
        <v>18</v>
      </c>
      <c r="FQ9" s="18">
        <v>19</v>
      </c>
      <c r="FR9" s="18">
        <v>20</v>
      </c>
      <c r="FS9" s="18">
        <v>21</v>
      </c>
      <c r="FT9" s="18">
        <v>22</v>
      </c>
      <c r="FU9" s="18">
        <v>23</v>
      </c>
      <c r="FV9" s="18">
        <v>24</v>
      </c>
      <c r="FW9" s="18">
        <v>25</v>
      </c>
      <c r="FX9" s="18">
        <v>26</v>
      </c>
      <c r="FY9" s="18">
        <v>27</v>
      </c>
      <c r="FZ9" s="18">
        <v>28</v>
      </c>
      <c r="GA9" s="18">
        <v>29</v>
      </c>
      <c r="GB9" s="1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18">
        <v>1</v>
      </c>
      <c r="HI9" s="18">
        <v>2</v>
      </c>
      <c r="HJ9" s="18">
        <v>3</v>
      </c>
      <c r="HK9" s="18">
        <v>4</v>
      </c>
      <c r="HL9" s="18">
        <v>5</v>
      </c>
      <c r="HM9" s="18">
        <v>6</v>
      </c>
      <c r="HN9" s="18">
        <v>7</v>
      </c>
      <c r="HO9" s="18">
        <v>8</v>
      </c>
      <c r="HP9" s="18">
        <v>9</v>
      </c>
      <c r="HQ9" s="18">
        <v>10</v>
      </c>
      <c r="HR9" s="18">
        <v>11</v>
      </c>
      <c r="HS9" s="18">
        <v>12</v>
      </c>
      <c r="HT9" s="70">
        <v>13</v>
      </c>
      <c r="HU9" s="70">
        <v>14</v>
      </c>
      <c r="HV9" s="70">
        <v>15</v>
      </c>
      <c r="HW9" s="18">
        <v>16</v>
      </c>
      <c r="HX9" s="18">
        <v>17</v>
      </c>
      <c r="HY9" s="18">
        <v>18</v>
      </c>
      <c r="HZ9" s="18">
        <v>19</v>
      </c>
      <c r="IA9" s="18">
        <v>20</v>
      </c>
      <c r="IB9" s="18">
        <v>21</v>
      </c>
      <c r="IC9" s="18">
        <v>22</v>
      </c>
      <c r="ID9" s="18">
        <v>23</v>
      </c>
      <c r="IE9" s="18">
        <v>24</v>
      </c>
      <c r="IF9" s="18">
        <v>25</v>
      </c>
      <c r="IG9" s="18">
        <v>26</v>
      </c>
      <c r="IH9" s="18">
        <v>27</v>
      </c>
      <c r="II9" s="18">
        <v>28</v>
      </c>
      <c r="IJ9" s="18">
        <v>29</v>
      </c>
      <c r="IK9" s="18">
        <v>30</v>
      </c>
      <c r="IL9" s="1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18">
        <v>1</v>
      </c>
      <c r="JR9" s="18">
        <v>2</v>
      </c>
      <c r="JS9" s="18">
        <v>3</v>
      </c>
      <c r="JT9" s="18">
        <v>4</v>
      </c>
      <c r="JU9" s="18">
        <v>5</v>
      </c>
      <c r="JV9" s="18">
        <v>6</v>
      </c>
      <c r="JW9" s="18">
        <v>7</v>
      </c>
      <c r="JX9" s="18">
        <v>8</v>
      </c>
      <c r="JY9" s="18">
        <v>9</v>
      </c>
      <c r="JZ9" s="18">
        <v>10</v>
      </c>
      <c r="KA9" s="18">
        <v>11</v>
      </c>
      <c r="KB9" s="18">
        <v>12</v>
      </c>
      <c r="KC9" s="18">
        <v>13</v>
      </c>
      <c r="KD9" s="18">
        <v>14</v>
      </c>
      <c r="KE9" s="18">
        <v>15</v>
      </c>
      <c r="KF9" s="18">
        <v>16</v>
      </c>
      <c r="KG9" s="18">
        <v>17</v>
      </c>
      <c r="KH9" s="18">
        <v>18</v>
      </c>
      <c r="KI9" s="18">
        <v>19</v>
      </c>
      <c r="KJ9" s="18">
        <v>20</v>
      </c>
      <c r="KK9" s="18">
        <v>21</v>
      </c>
      <c r="KL9" s="18">
        <v>22</v>
      </c>
      <c r="KM9" s="18">
        <v>23</v>
      </c>
      <c r="KN9" s="18">
        <v>24</v>
      </c>
      <c r="KO9" s="18">
        <v>25</v>
      </c>
      <c r="KP9" s="18">
        <v>26</v>
      </c>
      <c r="KQ9" s="18">
        <v>27</v>
      </c>
      <c r="KR9" s="18">
        <v>28</v>
      </c>
      <c r="KS9" s="18">
        <v>29</v>
      </c>
      <c r="KT9" s="18">
        <v>30</v>
      </c>
      <c r="KU9" s="1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1">
        <v>29</v>
      </c>
      <c r="LY9" s="1">
        <v>30</v>
      </c>
      <c r="LZ9" s="18">
        <v>1</v>
      </c>
      <c r="MA9" s="18">
        <v>2</v>
      </c>
      <c r="MB9" s="18">
        <v>3</v>
      </c>
      <c r="MC9" s="18">
        <v>4</v>
      </c>
      <c r="MD9" s="18">
        <v>5</v>
      </c>
      <c r="ME9" s="18">
        <v>6</v>
      </c>
      <c r="MF9" s="18">
        <v>7</v>
      </c>
      <c r="MG9" s="18">
        <v>8</v>
      </c>
      <c r="MH9" s="18">
        <v>9</v>
      </c>
      <c r="MI9" s="18">
        <v>10</v>
      </c>
      <c r="MJ9" s="18">
        <v>11</v>
      </c>
      <c r="MK9" s="18">
        <v>12</v>
      </c>
      <c r="ML9" s="18">
        <v>13</v>
      </c>
      <c r="MM9" s="18">
        <v>14</v>
      </c>
      <c r="MN9" s="18">
        <v>15</v>
      </c>
      <c r="MO9" s="18">
        <v>16</v>
      </c>
      <c r="MP9" s="18">
        <v>17</v>
      </c>
      <c r="MQ9" s="18">
        <v>18</v>
      </c>
      <c r="MR9" s="18">
        <v>19</v>
      </c>
      <c r="MS9" s="18">
        <v>20</v>
      </c>
      <c r="MT9" s="18">
        <v>21</v>
      </c>
      <c r="MU9" s="18">
        <v>22</v>
      </c>
      <c r="MV9" s="21">
        <v>23</v>
      </c>
      <c r="MW9" s="18">
        <v>24</v>
      </c>
      <c r="MX9" s="18">
        <v>25</v>
      </c>
      <c r="MY9" s="18">
        <v>26</v>
      </c>
      <c r="MZ9" s="18">
        <v>27</v>
      </c>
      <c r="NA9" s="18">
        <v>28</v>
      </c>
      <c r="NB9" s="70">
        <v>29</v>
      </c>
      <c r="NC9" s="70">
        <v>30</v>
      </c>
      <c r="ND9" s="71">
        <v>31</v>
      </c>
      <c r="NE9" s="70">
        <v>1</v>
      </c>
      <c r="NF9" s="70">
        <v>2</v>
      </c>
      <c r="NG9" s="70">
        <v>3</v>
      </c>
      <c r="NH9" s="18">
        <v>4</v>
      </c>
      <c r="NI9" s="18">
        <v>5</v>
      </c>
      <c r="NJ9" s="18">
        <v>6</v>
      </c>
      <c r="NK9" s="18">
        <v>7</v>
      </c>
      <c r="NL9" s="18">
        <v>8</v>
      </c>
      <c r="NM9" s="18">
        <v>9</v>
      </c>
      <c r="NN9" s="18">
        <v>10</v>
      </c>
      <c r="NO9" s="18">
        <v>11</v>
      </c>
      <c r="NP9" s="18">
        <v>12</v>
      </c>
      <c r="NQ9" s="18">
        <v>13</v>
      </c>
      <c r="NR9" s="18">
        <v>14</v>
      </c>
      <c r="NS9" s="18">
        <v>15</v>
      </c>
      <c r="NT9" s="18">
        <v>16</v>
      </c>
      <c r="NU9" s="18">
        <v>17</v>
      </c>
      <c r="NV9" s="18">
        <v>18</v>
      </c>
      <c r="NW9" s="18">
        <v>19</v>
      </c>
      <c r="NX9" s="18">
        <v>20</v>
      </c>
      <c r="NY9" s="18">
        <v>21</v>
      </c>
      <c r="NZ9" s="18">
        <v>22</v>
      </c>
      <c r="OA9" s="21">
        <v>23</v>
      </c>
      <c r="OB9" s="18">
        <v>24</v>
      </c>
      <c r="OC9" s="18">
        <v>25</v>
      </c>
      <c r="OD9" s="18">
        <v>26</v>
      </c>
      <c r="OE9" s="18">
        <v>27</v>
      </c>
      <c r="OF9" s="18">
        <v>28</v>
      </c>
      <c r="OG9" s="18">
        <v>29</v>
      </c>
      <c r="OH9" s="18">
        <v>30</v>
      </c>
      <c r="OI9" s="1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18">
        <v>1</v>
      </c>
      <c r="PN9" s="18">
        <v>2</v>
      </c>
      <c r="PO9" s="18">
        <v>3</v>
      </c>
      <c r="PP9" s="18">
        <v>4</v>
      </c>
      <c r="PQ9" s="18">
        <v>5</v>
      </c>
      <c r="PR9" s="18">
        <v>6</v>
      </c>
      <c r="PS9" s="18">
        <v>7</v>
      </c>
      <c r="PT9" s="18">
        <v>8</v>
      </c>
      <c r="PU9" s="18">
        <v>9</v>
      </c>
      <c r="PV9" s="18">
        <v>10</v>
      </c>
      <c r="PW9" s="18">
        <v>11</v>
      </c>
      <c r="PX9" s="18">
        <v>12</v>
      </c>
      <c r="PY9" s="18">
        <v>13</v>
      </c>
      <c r="PZ9" s="18">
        <v>14</v>
      </c>
      <c r="QA9" s="18">
        <v>15</v>
      </c>
      <c r="QB9" s="18">
        <v>16</v>
      </c>
      <c r="QC9" s="18">
        <v>17</v>
      </c>
      <c r="QD9" s="18">
        <v>18</v>
      </c>
      <c r="QE9" s="18">
        <v>19</v>
      </c>
      <c r="QF9" s="18">
        <v>20</v>
      </c>
      <c r="QG9" s="18">
        <v>21</v>
      </c>
      <c r="QH9" s="18">
        <v>22</v>
      </c>
      <c r="QI9" s="18">
        <v>23</v>
      </c>
      <c r="QJ9" s="18">
        <v>24</v>
      </c>
      <c r="QK9" s="18">
        <v>25</v>
      </c>
      <c r="QL9" s="18">
        <v>26</v>
      </c>
      <c r="QM9" s="18">
        <v>27</v>
      </c>
      <c r="QN9" s="18">
        <v>28</v>
      </c>
      <c r="QO9" s="18">
        <v>29</v>
      </c>
      <c r="QP9" s="18">
        <v>30</v>
      </c>
      <c r="QQ9" s="18">
        <v>31</v>
      </c>
      <c r="QS9" s="186"/>
      <c r="QT9" s="16">
        <v>5</v>
      </c>
      <c r="QV9" s="18"/>
      <c r="QX9" s="18"/>
      <c r="QZ9" s="18"/>
      <c r="RB9" s="18"/>
      <c r="RD9" s="18"/>
      <c r="RF9" s="18">
        <v>1</v>
      </c>
      <c r="RG9" s="18">
        <v>2</v>
      </c>
      <c r="RH9" s="18">
        <v>3</v>
      </c>
      <c r="RI9" s="18">
        <v>4</v>
      </c>
      <c r="RJ9" s="18">
        <v>5</v>
      </c>
      <c r="RK9" s="18">
        <v>6</v>
      </c>
      <c r="RL9" s="18">
        <v>7</v>
      </c>
      <c r="RM9" s="18">
        <v>8</v>
      </c>
      <c r="RN9" s="18">
        <v>9</v>
      </c>
      <c r="RO9" s="18">
        <v>10</v>
      </c>
      <c r="RP9" s="18">
        <v>11</v>
      </c>
      <c r="RQ9" s="18">
        <v>12</v>
      </c>
      <c r="RR9" s="18">
        <v>13</v>
      </c>
      <c r="RS9" s="18">
        <v>14</v>
      </c>
      <c r="RT9" s="18">
        <v>15</v>
      </c>
      <c r="RU9" s="18">
        <v>16</v>
      </c>
      <c r="RV9" s="18">
        <v>17</v>
      </c>
      <c r="RW9" s="18">
        <v>18</v>
      </c>
      <c r="RX9" s="18">
        <v>19</v>
      </c>
      <c r="RY9" s="18">
        <v>20</v>
      </c>
      <c r="RZ9" s="18">
        <v>21</v>
      </c>
      <c r="SA9" s="18">
        <v>22</v>
      </c>
      <c r="SB9" s="18">
        <v>23</v>
      </c>
      <c r="SC9" s="18">
        <v>24</v>
      </c>
      <c r="SD9" s="18">
        <v>25</v>
      </c>
      <c r="SE9" s="18">
        <v>26</v>
      </c>
      <c r="SF9" s="18">
        <v>27</v>
      </c>
      <c r="SG9" s="18">
        <v>28</v>
      </c>
      <c r="SH9" s="18">
        <v>0</v>
      </c>
    </row>
    <row r="10" spans="1:503" ht="15" customHeight="1" x14ac:dyDescent="0.15">
      <c r="A10" s="17"/>
      <c r="B10" s="16">
        <v>6</v>
      </c>
      <c r="C10" s="15" t="s">
        <v>56</v>
      </c>
      <c r="D10" t="s">
        <v>5</v>
      </c>
      <c r="E10" t="s">
        <v>6</v>
      </c>
      <c r="F10" t="s">
        <v>7</v>
      </c>
      <c r="G10" t="s">
        <v>2</v>
      </c>
      <c r="H10" t="s">
        <v>0</v>
      </c>
      <c r="I10" t="s">
        <v>3</v>
      </c>
      <c r="J10" t="s">
        <v>4</v>
      </c>
      <c r="K10" t="s">
        <v>5</v>
      </c>
      <c r="L10" t="s">
        <v>6</v>
      </c>
      <c r="M10" t="s">
        <v>7</v>
      </c>
      <c r="N10" t="s">
        <v>2</v>
      </c>
      <c r="O10" s="15" t="s">
        <v>54</v>
      </c>
      <c r="P10" t="s">
        <v>3</v>
      </c>
      <c r="Q10" t="s">
        <v>4</v>
      </c>
      <c r="R10" t="s">
        <v>5</v>
      </c>
      <c r="S10" t="s">
        <v>6</v>
      </c>
      <c r="T10" t="s">
        <v>7</v>
      </c>
      <c r="U10" t="s">
        <v>2</v>
      </c>
      <c r="V10" t="s">
        <v>0</v>
      </c>
      <c r="W10" t="s">
        <v>3</v>
      </c>
      <c r="X10" t="s">
        <v>4</v>
      </c>
      <c r="Y10" t="s">
        <v>5</v>
      </c>
      <c r="Z10" t="s">
        <v>6</v>
      </c>
      <c r="AA10" t="s">
        <v>7</v>
      </c>
      <c r="AB10" t="s">
        <v>2</v>
      </c>
      <c r="AC10" t="s">
        <v>0</v>
      </c>
      <c r="AD10" t="s">
        <v>3</v>
      </c>
      <c r="AE10" t="s">
        <v>4</v>
      </c>
      <c r="AF10" t="s">
        <v>5</v>
      </c>
      <c r="AG10" t="s">
        <v>6</v>
      </c>
      <c r="AH10" s="18" t="s">
        <v>7</v>
      </c>
      <c r="AI10" s="18" t="s">
        <v>2</v>
      </c>
      <c r="AJ10" s="18" t="s">
        <v>0</v>
      </c>
      <c r="AK10" s="18" t="s">
        <v>3</v>
      </c>
      <c r="AL10" s="18" t="s">
        <v>4</v>
      </c>
      <c r="AM10" s="18" t="s">
        <v>5</v>
      </c>
      <c r="AN10" s="18" t="s">
        <v>6</v>
      </c>
      <c r="AO10" s="18" t="s">
        <v>7</v>
      </c>
      <c r="AP10" s="18" t="s">
        <v>2</v>
      </c>
      <c r="AQ10" s="18" t="s">
        <v>0</v>
      </c>
      <c r="AR10" s="21" t="s">
        <v>55</v>
      </c>
      <c r="AS10" s="18" t="s">
        <v>4</v>
      </c>
      <c r="AT10" s="18" t="s">
        <v>5</v>
      </c>
      <c r="AU10" s="18" t="s">
        <v>6</v>
      </c>
      <c r="AV10" s="18" t="s">
        <v>7</v>
      </c>
      <c r="AW10" s="18" t="s">
        <v>2</v>
      </c>
      <c r="AX10" s="18" t="s">
        <v>0</v>
      </c>
      <c r="AY10" s="18" t="s">
        <v>3</v>
      </c>
      <c r="AZ10" s="18" t="s">
        <v>4</v>
      </c>
      <c r="BA10" s="18" t="s">
        <v>5</v>
      </c>
      <c r="BB10" s="18" t="s">
        <v>6</v>
      </c>
      <c r="BC10" s="18" t="s">
        <v>7</v>
      </c>
      <c r="BD10" s="18" t="s">
        <v>2</v>
      </c>
      <c r="BE10" s="18" t="s">
        <v>0</v>
      </c>
      <c r="BF10" s="18" t="s">
        <v>3</v>
      </c>
      <c r="BG10" s="18" t="s">
        <v>4</v>
      </c>
      <c r="BH10" s="18" t="s">
        <v>5</v>
      </c>
      <c r="BI10" s="18" t="s">
        <v>6</v>
      </c>
      <c r="BJ10" s="18" t="s">
        <v>7</v>
      </c>
      <c r="BK10" t="s">
        <v>2</v>
      </c>
      <c r="BL10" t="s">
        <v>0</v>
      </c>
      <c r="BM10" t="s">
        <v>3</v>
      </c>
      <c r="BN10" t="s">
        <v>4</v>
      </c>
      <c r="BO10" t="s">
        <v>5</v>
      </c>
      <c r="BP10" t="s">
        <v>6</v>
      </c>
      <c r="BQ10" t="s">
        <v>7</v>
      </c>
      <c r="BR10" t="s">
        <v>2</v>
      </c>
      <c r="BS10" t="s">
        <v>0</v>
      </c>
      <c r="BT10" t="s">
        <v>3</v>
      </c>
      <c r="BU10" t="s">
        <v>4</v>
      </c>
      <c r="BV10" t="s">
        <v>5</v>
      </c>
      <c r="BW10" t="s">
        <v>6</v>
      </c>
      <c r="BX10" t="s">
        <v>7</v>
      </c>
      <c r="BY10" t="s">
        <v>2</v>
      </c>
      <c r="BZ10" t="s">
        <v>0</v>
      </c>
      <c r="CA10" t="s">
        <v>3</v>
      </c>
      <c r="CB10" t="s">
        <v>4</v>
      </c>
      <c r="CC10" t="s">
        <v>5</v>
      </c>
      <c r="CD10" s="15" t="s">
        <v>58</v>
      </c>
      <c r="CE10" t="s">
        <v>7</v>
      </c>
      <c r="CF10" t="s">
        <v>2</v>
      </c>
      <c r="CG10" t="s">
        <v>0</v>
      </c>
      <c r="CH10" t="s">
        <v>3</v>
      </c>
      <c r="CI10" t="s">
        <v>4</v>
      </c>
      <c r="CJ10" t="s">
        <v>5</v>
      </c>
      <c r="CK10" t="s">
        <v>6</v>
      </c>
      <c r="CL10" t="s">
        <v>7</v>
      </c>
      <c r="CM10" t="s">
        <v>2</v>
      </c>
      <c r="CN10" t="s">
        <v>0</v>
      </c>
      <c r="CO10" t="s">
        <v>3</v>
      </c>
      <c r="CP10" s="18" t="s">
        <v>4</v>
      </c>
      <c r="CQ10" s="18" t="s">
        <v>5</v>
      </c>
      <c r="CR10" s="18" t="s">
        <v>6</v>
      </c>
      <c r="CS10" s="18" t="s">
        <v>7</v>
      </c>
      <c r="CT10" s="18" t="s">
        <v>2</v>
      </c>
      <c r="CU10" s="18" t="s">
        <v>0</v>
      </c>
      <c r="CV10" s="18" t="s">
        <v>3</v>
      </c>
      <c r="CW10" s="18" t="s">
        <v>4</v>
      </c>
      <c r="CX10" s="18" t="s">
        <v>5</v>
      </c>
      <c r="CY10" s="18" t="s">
        <v>6</v>
      </c>
      <c r="CZ10" s="18" t="s">
        <v>7</v>
      </c>
      <c r="DA10" s="18" t="s">
        <v>2</v>
      </c>
      <c r="DB10" s="18" t="s">
        <v>0</v>
      </c>
      <c r="DC10" s="18" t="s">
        <v>3</v>
      </c>
      <c r="DD10" s="18" t="s">
        <v>4</v>
      </c>
      <c r="DE10" s="18" t="s">
        <v>5</v>
      </c>
      <c r="DF10" s="18" t="s">
        <v>6</v>
      </c>
      <c r="DG10" s="18" t="s">
        <v>7</v>
      </c>
      <c r="DH10" s="18" t="s">
        <v>2</v>
      </c>
      <c r="DI10" s="18" t="s">
        <v>0</v>
      </c>
      <c r="DJ10" s="18" t="s">
        <v>3</v>
      </c>
      <c r="DK10" s="18" t="s">
        <v>4</v>
      </c>
      <c r="DL10" s="18" t="s">
        <v>5</v>
      </c>
      <c r="DM10" s="18" t="s">
        <v>6</v>
      </c>
      <c r="DN10" s="18" t="s">
        <v>7</v>
      </c>
      <c r="DO10" s="18" t="s">
        <v>2</v>
      </c>
      <c r="DP10" s="18" t="s">
        <v>0</v>
      </c>
      <c r="DQ10" s="18" t="s">
        <v>3</v>
      </c>
      <c r="DR10" s="21" t="s">
        <v>56</v>
      </c>
      <c r="DS10" s="18" t="s">
        <v>5</v>
      </c>
      <c r="DT10" t="s">
        <v>6</v>
      </c>
      <c r="DU10" t="s">
        <v>7</v>
      </c>
      <c r="DV10" s="15" t="s">
        <v>34</v>
      </c>
      <c r="DW10" s="15" t="s">
        <v>54</v>
      </c>
      <c r="DX10" s="15" t="s">
        <v>55</v>
      </c>
      <c r="DY10" s="15" t="s">
        <v>56</v>
      </c>
      <c r="DZ10" t="s">
        <v>5</v>
      </c>
      <c r="EA10" t="s">
        <v>6</v>
      </c>
      <c r="EB10" t="s">
        <v>7</v>
      </c>
      <c r="EC10" t="s">
        <v>2</v>
      </c>
      <c r="ED10" t="s">
        <v>0</v>
      </c>
      <c r="EE10" t="s">
        <v>3</v>
      </c>
      <c r="EF10" t="s">
        <v>4</v>
      </c>
      <c r="EG10" t="s">
        <v>5</v>
      </c>
      <c r="EH10" t="s">
        <v>6</v>
      </c>
      <c r="EI10" t="s">
        <v>7</v>
      </c>
      <c r="EJ10" t="s">
        <v>2</v>
      </c>
      <c r="EK10" t="s">
        <v>0</v>
      </c>
      <c r="EL10" t="s">
        <v>3</v>
      </c>
      <c r="EM10" t="s">
        <v>4</v>
      </c>
      <c r="EN10" t="s">
        <v>5</v>
      </c>
      <c r="EO10" t="s">
        <v>6</v>
      </c>
      <c r="EP10" t="s">
        <v>7</v>
      </c>
      <c r="EQ10" t="s">
        <v>2</v>
      </c>
      <c r="ER10" t="s">
        <v>0</v>
      </c>
      <c r="ES10" t="s">
        <v>3</v>
      </c>
      <c r="ET10" t="s">
        <v>4</v>
      </c>
      <c r="EU10" t="s">
        <v>5</v>
      </c>
      <c r="EV10" t="s">
        <v>6</v>
      </c>
      <c r="EW10" t="s">
        <v>7</v>
      </c>
      <c r="EX10" t="s">
        <v>2</v>
      </c>
      <c r="EY10" s="18" t="s">
        <v>0</v>
      </c>
      <c r="EZ10" s="18" t="s">
        <v>3</v>
      </c>
      <c r="FA10" s="18" t="s">
        <v>4</v>
      </c>
      <c r="FB10" s="18" t="s">
        <v>5</v>
      </c>
      <c r="FC10" s="18" t="s">
        <v>6</v>
      </c>
      <c r="FD10" s="18" t="s">
        <v>7</v>
      </c>
      <c r="FE10" s="18" t="s">
        <v>2</v>
      </c>
      <c r="FF10" s="18" t="s">
        <v>0</v>
      </c>
      <c r="FG10" s="18" t="s">
        <v>3</v>
      </c>
      <c r="FH10" s="18" t="s">
        <v>4</v>
      </c>
      <c r="FI10" s="18" t="s">
        <v>5</v>
      </c>
      <c r="FJ10" s="18" t="s">
        <v>6</v>
      </c>
      <c r="FK10" s="18" t="s">
        <v>7</v>
      </c>
      <c r="FL10" s="18" t="s">
        <v>2</v>
      </c>
      <c r="FM10" s="18" t="s">
        <v>0</v>
      </c>
      <c r="FN10" s="18" t="s">
        <v>3</v>
      </c>
      <c r="FO10" s="18" t="s">
        <v>4</v>
      </c>
      <c r="FP10" s="18" t="s">
        <v>5</v>
      </c>
      <c r="FQ10" s="18" t="s">
        <v>6</v>
      </c>
      <c r="FR10" s="18" t="s">
        <v>7</v>
      </c>
      <c r="FS10" s="18" t="s">
        <v>2</v>
      </c>
      <c r="FT10" s="18" t="s">
        <v>0</v>
      </c>
      <c r="FU10" s="18" t="s">
        <v>3</v>
      </c>
      <c r="FV10" s="18" t="s">
        <v>4</v>
      </c>
      <c r="FW10" s="18" t="s">
        <v>5</v>
      </c>
      <c r="FX10" s="18" t="s">
        <v>6</v>
      </c>
      <c r="FY10" s="18" t="s">
        <v>7</v>
      </c>
      <c r="FZ10" s="18" t="s">
        <v>2</v>
      </c>
      <c r="GA10" s="18" t="s">
        <v>0</v>
      </c>
      <c r="GB10" s="18" t="s">
        <v>3</v>
      </c>
      <c r="GC10" t="s">
        <v>4</v>
      </c>
      <c r="GD10" t="s">
        <v>5</v>
      </c>
      <c r="GE10" t="s">
        <v>6</v>
      </c>
      <c r="GF10" t="s">
        <v>7</v>
      </c>
      <c r="GG10" t="s">
        <v>2</v>
      </c>
      <c r="GH10" t="s">
        <v>0</v>
      </c>
      <c r="GI10" t="s">
        <v>3</v>
      </c>
      <c r="GJ10" t="s">
        <v>4</v>
      </c>
      <c r="GK10" t="s">
        <v>5</v>
      </c>
      <c r="GL10" t="s">
        <v>6</v>
      </c>
      <c r="GM10" t="s">
        <v>7</v>
      </c>
      <c r="GN10" t="s">
        <v>2</v>
      </c>
      <c r="GO10" t="s">
        <v>0</v>
      </c>
      <c r="GP10" t="s">
        <v>3</v>
      </c>
      <c r="GQ10" t="s">
        <v>4</v>
      </c>
      <c r="GR10" t="s">
        <v>5</v>
      </c>
      <c r="GS10" t="s">
        <v>6</v>
      </c>
      <c r="GT10" t="s">
        <v>7</v>
      </c>
      <c r="GU10" t="s">
        <v>2</v>
      </c>
      <c r="GV10" s="15" t="s">
        <v>54</v>
      </c>
      <c r="GW10" t="s">
        <v>3</v>
      </c>
      <c r="GX10" t="s">
        <v>4</v>
      </c>
      <c r="GY10" t="s">
        <v>5</v>
      </c>
      <c r="GZ10" t="s">
        <v>6</v>
      </c>
      <c r="HA10" t="s">
        <v>7</v>
      </c>
      <c r="HB10" t="s">
        <v>2</v>
      </c>
      <c r="HC10" t="s">
        <v>0</v>
      </c>
      <c r="HD10" t="s">
        <v>3</v>
      </c>
      <c r="HE10" t="s">
        <v>4</v>
      </c>
      <c r="HF10" t="s">
        <v>5</v>
      </c>
      <c r="HG10" t="s">
        <v>6</v>
      </c>
      <c r="HH10" s="18" t="s">
        <v>7</v>
      </c>
      <c r="HI10" s="18" t="s">
        <v>2</v>
      </c>
      <c r="HJ10" s="18" t="s">
        <v>0</v>
      </c>
      <c r="HK10" s="18" t="s">
        <v>3</v>
      </c>
      <c r="HL10" s="18" t="s">
        <v>4</v>
      </c>
      <c r="HM10" s="18" t="s">
        <v>5</v>
      </c>
      <c r="HN10" s="18" t="s">
        <v>6</v>
      </c>
      <c r="HO10" s="18" t="s">
        <v>7</v>
      </c>
      <c r="HP10" s="18" t="s">
        <v>2</v>
      </c>
      <c r="HQ10" s="18" t="s">
        <v>0</v>
      </c>
      <c r="HR10" s="21" t="s">
        <v>55</v>
      </c>
      <c r="HS10" s="18" t="s">
        <v>4</v>
      </c>
      <c r="HT10" s="70" t="s">
        <v>57</v>
      </c>
      <c r="HU10" s="70" t="s">
        <v>58</v>
      </c>
      <c r="HV10" s="70" t="s">
        <v>7</v>
      </c>
      <c r="HW10" s="18" t="s">
        <v>2</v>
      </c>
      <c r="HX10" s="18" t="s">
        <v>0</v>
      </c>
      <c r="HY10" s="18" t="s">
        <v>3</v>
      </c>
      <c r="HZ10" s="18" t="s">
        <v>4</v>
      </c>
      <c r="IA10" s="18" t="s">
        <v>5</v>
      </c>
      <c r="IB10" s="18" t="s">
        <v>6</v>
      </c>
      <c r="IC10" s="18" t="s">
        <v>7</v>
      </c>
      <c r="ID10" s="18" t="s">
        <v>2</v>
      </c>
      <c r="IE10" s="18" t="s">
        <v>0</v>
      </c>
      <c r="IF10" s="18" t="s">
        <v>3</v>
      </c>
      <c r="IG10" s="18" t="s">
        <v>4</v>
      </c>
      <c r="IH10" s="18" t="s">
        <v>5</v>
      </c>
      <c r="II10" s="18" t="s">
        <v>6</v>
      </c>
      <c r="IJ10" s="18" t="s">
        <v>7</v>
      </c>
      <c r="IK10" s="18" t="s">
        <v>2</v>
      </c>
      <c r="IL10" s="18" t="s">
        <v>0</v>
      </c>
      <c r="IM10" t="s">
        <v>3</v>
      </c>
      <c r="IN10" t="s">
        <v>4</v>
      </c>
      <c r="IO10" t="s">
        <v>5</v>
      </c>
      <c r="IP10" t="s">
        <v>6</v>
      </c>
      <c r="IQ10" t="s">
        <v>7</v>
      </c>
      <c r="IR10" t="s">
        <v>2</v>
      </c>
      <c r="IS10" t="s">
        <v>0</v>
      </c>
      <c r="IT10" t="s">
        <v>3</v>
      </c>
      <c r="IU10" t="s">
        <v>4</v>
      </c>
      <c r="IV10" t="s">
        <v>5</v>
      </c>
      <c r="IW10" t="s">
        <v>6</v>
      </c>
      <c r="IX10" t="s">
        <v>7</v>
      </c>
      <c r="IY10" t="s">
        <v>2</v>
      </c>
      <c r="IZ10" t="s">
        <v>0</v>
      </c>
      <c r="JA10" t="s">
        <v>3</v>
      </c>
      <c r="JB10" t="s">
        <v>4</v>
      </c>
      <c r="JC10" t="s">
        <v>5</v>
      </c>
      <c r="JD10" t="s">
        <v>6</v>
      </c>
      <c r="JE10" t="s">
        <v>7</v>
      </c>
      <c r="JF10" t="s">
        <v>2</v>
      </c>
      <c r="JG10" s="15" t="s">
        <v>54</v>
      </c>
      <c r="JH10" s="76" t="s">
        <v>55</v>
      </c>
      <c r="JI10" t="s">
        <v>4</v>
      </c>
      <c r="JJ10" t="s">
        <v>5</v>
      </c>
      <c r="JK10" t="s">
        <v>6</v>
      </c>
      <c r="JL10" t="s">
        <v>7</v>
      </c>
      <c r="JM10" t="s">
        <v>2</v>
      </c>
      <c r="JN10" t="s">
        <v>0</v>
      </c>
      <c r="JO10" t="s">
        <v>3</v>
      </c>
      <c r="JP10" t="s">
        <v>4</v>
      </c>
      <c r="JQ10" s="18" t="s">
        <v>5</v>
      </c>
      <c r="JR10" s="18" t="s">
        <v>6</v>
      </c>
      <c r="JS10" s="18" t="s">
        <v>7</v>
      </c>
      <c r="JT10" s="18" t="s">
        <v>2</v>
      </c>
      <c r="JU10" s="18" t="s">
        <v>0</v>
      </c>
      <c r="JV10" s="18" t="s">
        <v>3</v>
      </c>
      <c r="JW10" s="18" t="s">
        <v>4</v>
      </c>
      <c r="JX10" s="18" t="s">
        <v>5</v>
      </c>
      <c r="JY10" s="18" t="s">
        <v>6</v>
      </c>
      <c r="JZ10" s="18" t="s">
        <v>7</v>
      </c>
      <c r="KA10" s="18" t="s">
        <v>2</v>
      </c>
      <c r="KB10" s="21" t="s">
        <v>54</v>
      </c>
      <c r="KC10" s="18" t="s">
        <v>3</v>
      </c>
      <c r="KD10" s="18" t="s">
        <v>4</v>
      </c>
      <c r="KE10" s="18" t="s">
        <v>5</v>
      </c>
      <c r="KF10" s="18" t="s">
        <v>6</v>
      </c>
      <c r="KG10" s="18" t="s">
        <v>7</v>
      </c>
      <c r="KH10" s="18" t="s">
        <v>2</v>
      </c>
      <c r="KI10" s="18" t="s">
        <v>0</v>
      </c>
      <c r="KJ10" s="18" t="s">
        <v>3</v>
      </c>
      <c r="KK10" s="18" t="s">
        <v>4</v>
      </c>
      <c r="KL10" s="18" t="s">
        <v>5</v>
      </c>
      <c r="KM10" s="18" t="s">
        <v>6</v>
      </c>
      <c r="KN10" s="18" t="s">
        <v>7</v>
      </c>
      <c r="KO10" s="18" t="s">
        <v>2</v>
      </c>
      <c r="KP10" s="18" t="s">
        <v>0</v>
      </c>
      <c r="KQ10" s="18" t="s">
        <v>3</v>
      </c>
      <c r="KR10" s="18" t="s">
        <v>4</v>
      </c>
      <c r="KS10" s="18" t="s">
        <v>5</v>
      </c>
      <c r="KT10" s="18" t="s">
        <v>6</v>
      </c>
      <c r="KU10" s="18" t="s">
        <v>7</v>
      </c>
      <c r="KV10" t="s">
        <v>2</v>
      </c>
      <c r="KW10" t="s">
        <v>0</v>
      </c>
      <c r="KX10" s="15" t="s">
        <v>55</v>
      </c>
      <c r="KY10" t="s">
        <v>4</v>
      </c>
      <c r="KZ10" t="s">
        <v>5</v>
      </c>
      <c r="LA10" t="s">
        <v>6</v>
      </c>
      <c r="LB10" t="s">
        <v>7</v>
      </c>
      <c r="LC10" t="s">
        <v>2</v>
      </c>
      <c r="LD10" t="s">
        <v>0</v>
      </c>
      <c r="LE10" t="s">
        <v>3</v>
      </c>
      <c r="LF10" t="s">
        <v>4</v>
      </c>
      <c r="LG10" t="s">
        <v>5</v>
      </c>
      <c r="LH10" t="s">
        <v>6</v>
      </c>
      <c r="LI10" t="s">
        <v>7</v>
      </c>
      <c r="LJ10" t="s">
        <v>2</v>
      </c>
      <c r="LK10" t="s">
        <v>0</v>
      </c>
      <c r="LL10" t="s">
        <v>3</v>
      </c>
      <c r="LM10" t="s">
        <v>4</v>
      </c>
      <c r="LN10" t="s">
        <v>5</v>
      </c>
      <c r="LO10" t="s">
        <v>6</v>
      </c>
      <c r="LP10" t="s">
        <v>7</v>
      </c>
      <c r="LQ10" t="s">
        <v>2</v>
      </c>
      <c r="LR10" s="76" t="s">
        <v>54</v>
      </c>
      <c r="LS10" t="s">
        <v>3</v>
      </c>
      <c r="LT10" t="s">
        <v>4</v>
      </c>
      <c r="LU10" t="s">
        <v>5</v>
      </c>
      <c r="LV10" t="s">
        <v>6</v>
      </c>
      <c r="LW10" t="s">
        <v>7</v>
      </c>
      <c r="LX10" s="1" t="s">
        <v>2</v>
      </c>
      <c r="LY10" s="1" t="s">
        <v>0</v>
      </c>
      <c r="LZ10" s="18" t="s">
        <v>3</v>
      </c>
      <c r="MA10" s="18" t="s">
        <v>4</v>
      </c>
      <c r="MB10" s="18" t="s">
        <v>5</v>
      </c>
      <c r="MC10" s="18" t="s">
        <v>6</v>
      </c>
      <c r="MD10" s="18" t="s">
        <v>7</v>
      </c>
      <c r="ME10" s="18" t="s">
        <v>2</v>
      </c>
      <c r="MF10" s="18" t="s">
        <v>0</v>
      </c>
      <c r="MG10" s="18" t="s">
        <v>3</v>
      </c>
      <c r="MH10" s="18" t="s">
        <v>4</v>
      </c>
      <c r="MI10" s="18" t="s">
        <v>5</v>
      </c>
      <c r="MJ10" s="18" t="s">
        <v>6</v>
      </c>
      <c r="MK10" s="18" t="s">
        <v>7</v>
      </c>
      <c r="ML10" s="18" t="s">
        <v>2</v>
      </c>
      <c r="MM10" s="18" t="s">
        <v>0</v>
      </c>
      <c r="MN10" s="18" t="s">
        <v>3</v>
      </c>
      <c r="MO10" s="18" t="s">
        <v>4</v>
      </c>
      <c r="MP10" s="18" t="s">
        <v>5</v>
      </c>
      <c r="MQ10" s="18" t="s">
        <v>6</v>
      </c>
      <c r="MR10" s="18" t="s">
        <v>7</v>
      </c>
      <c r="MS10" s="18" t="s">
        <v>2</v>
      </c>
      <c r="MT10" s="18" t="s">
        <v>0</v>
      </c>
      <c r="MU10" s="18" t="s">
        <v>3</v>
      </c>
      <c r="MV10" s="35" t="s">
        <v>56</v>
      </c>
      <c r="MW10" s="18" t="s">
        <v>5</v>
      </c>
      <c r="MX10" s="18" t="s">
        <v>6</v>
      </c>
      <c r="MY10" s="18" t="s">
        <v>7</v>
      </c>
      <c r="MZ10" s="18" t="s">
        <v>2</v>
      </c>
      <c r="NA10" s="18" t="s">
        <v>0</v>
      </c>
      <c r="NB10" s="70" t="s">
        <v>55</v>
      </c>
      <c r="NC10" s="70" t="s">
        <v>56</v>
      </c>
      <c r="ND10" s="71" t="s">
        <v>57</v>
      </c>
      <c r="NE10" s="70" t="s">
        <v>58</v>
      </c>
      <c r="NF10" s="70" t="s">
        <v>7</v>
      </c>
      <c r="NG10" s="70" t="s">
        <v>2</v>
      </c>
      <c r="NH10" s="18" t="s">
        <v>0</v>
      </c>
      <c r="NI10" s="18" t="s">
        <v>3</v>
      </c>
      <c r="NJ10" s="18" t="s">
        <v>4</v>
      </c>
      <c r="NK10" s="18" t="s">
        <v>5</v>
      </c>
      <c r="NL10" s="18" t="s">
        <v>6</v>
      </c>
      <c r="NM10" s="18" t="s">
        <v>7</v>
      </c>
      <c r="NN10" s="18" t="s">
        <v>2</v>
      </c>
      <c r="NO10" s="35" t="s">
        <v>54</v>
      </c>
      <c r="NP10" s="18" t="s">
        <v>3</v>
      </c>
      <c r="NQ10" s="18" t="s">
        <v>4</v>
      </c>
      <c r="NR10" s="18" t="s">
        <v>5</v>
      </c>
      <c r="NS10" s="18" t="s">
        <v>6</v>
      </c>
      <c r="NT10" s="18" t="s">
        <v>7</v>
      </c>
      <c r="NU10" s="18" t="s">
        <v>2</v>
      </c>
      <c r="NV10" s="18" t="s">
        <v>0</v>
      </c>
      <c r="NW10" s="18" t="s">
        <v>3</v>
      </c>
      <c r="NX10" s="18" t="s">
        <v>4</v>
      </c>
      <c r="NY10" s="18" t="s">
        <v>5</v>
      </c>
      <c r="NZ10" s="18" t="s">
        <v>6</v>
      </c>
      <c r="OA10" s="18" t="s">
        <v>7</v>
      </c>
      <c r="OB10" s="18" t="s">
        <v>2</v>
      </c>
      <c r="OC10" s="18" t="s">
        <v>0</v>
      </c>
      <c r="OD10" s="18" t="s">
        <v>3</v>
      </c>
      <c r="OE10" s="18" t="s">
        <v>4</v>
      </c>
      <c r="OF10" s="18" t="s">
        <v>5</v>
      </c>
      <c r="OG10" s="18" t="s">
        <v>6</v>
      </c>
      <c r="OH10" s="18" t="s">
        <v>7</v>
      </c>
      <c r="OI10" s="18" t="s">
        <v>2</v>
      </c>
      <c r="OJ10" t="s">
        <v>0</v>
      </c>
      <c r="OK10" t="s">
        <v>3</v>
      </c>
      <c r="OL10" t="s">
        <v>4</v>
      </c>
      <c r="OM10" t="s">
        <v>5</v>
      </c>
      <c r="ON10" t="s">
        <v>6</v>
      </c>
      <c r="OO10" t="s">
        <v>7</v>
      </c>
      <c r="OP10" t="s">
        <v>2</v>
      </c>
      <c r="OQ10" t="s">
        <v>0</v>
      </c>
      <c r="OR10" t="s">
        <v>3</v>
      </c>
      <c r="OS10" t="s">
        <v>4</v>
      </c>
      <c r="OT10" s="76" t="s">
        <v>57</v>
      </c>
      <c r="OU10" t="s">
        <v>6</v>
      </c>
      <c r="OV10" t="s">
        <v>7</v>
      </c>
      <c r="OW10" t="s">
        <v>2</v>
      </c>
      <c r="OX10" t="s">
        <v>0</v>
      </c>
      <c r="OY10" t="s">
        <v>3</v>
      </c>
      <c r="OZ10" t="s">
        <v>4</v>
      </c>
      <c r="PA10" t="s">
        <v>5</v>
      </c>
      <c r="PB10" t="s">
        <v>6</v>
      </c>
      <c r="PC10" t="s">
        <v>7</v>
      </c>
      <c r="PD10" t="s">
        <v>2</v>
      </c>
      <c r="PE10" t="s">
        <v>0</v>
      </c>
      <c r="PF10" t="s">
        <v>3</v>
      </c>
      <c r="PG10" t="s">
        <v>4</v>
      </c>
      <c r="PH10" t="s">
        <v>5</v>
      </c>
      <c r="PI10" t="s">
        <v>6</v>
      </c>
      <c r="PJ10" t="s">
        <v>7</v>
      </c>
      <c r="PK10" t="s">
        <v>2</v>
      </c>
      <c r="PM10" s="18" t="s">
        <v>0</v>
      </c>
      <c r="PN10" s="18" t="s">
        <v>3</v>
      </c>
      <c r="PO10" s="18" t="s">
        <v>4</v>
      </c>
      <c r="PP10" s="18" t="s">
        <v>5</v>
      </c>
      <c r="PQ10" s="18" t="s">
        <v>6</v>
      </c>
      <c r="PR10" s="18" t="s">
        <v>7</v>
      </c>
      <c r="PS10" s="18" t="s">
        <v>2</v>
      </c>
      <c r="PT10" s="18" t="s">
        <v>0</v>
      </c>
      <c r="PU10" s="18" t="s">
        <v>3</v>
      </c>
      <c r="PV10" s="18" t="s">
        <v>4</v>
      </c>
      <c r="PW10" s="18" t="s">
        <v>5</v>
      </c>
      <c r="PX10" s="18" t="s">
        <v>6</v>
      </c>
      <c r="PY10" s="18" t="s">
        <v>7</v>
      </c>
      <c r="PZ10" s="18" t="s">
        <v>2</v>
      </c>
      <c r="QA10" s="18" t="s">
        <v>0</v>
      </c>
      <c r="QB10" s="18" t="s">
        <v>3</v>
      </c>
      <c r="QC10" s="18" t="s">
        <v>4</v>
      </c>
      <c r="QD10" s="18" t="s">
        <v>5</v>
      </c>
      <c r="QE10" s="18" t="s">
        <v>6</v>
      </c>
      <c r="QF10" s="21" t="s">
        <v>35</v>
      </c>
      <c r="QG10" s="18" t="s">
        <v>2</v>
      </c>
      <c r="QH10" s="18" t="s">
        <v>0</v>
      </c>
      <c r="QI10" s="18" t="s">
        <v>3</v>
      </c>
      <c r="QJ10" s="18" t="s">
        <v>4</v>
      </c>
      <c r="QK10" s="18" t="s">
        <v>5</v>
      </c>
      <c r="QL10" s="18" t="s">
        <v>6</v>
      </c>
      <c r="QM10" s="18" t="s">
        <v>7</v>
      </c>
      <c r="QN10" s="18" t="s">
        <v>2</v>
      </c>
      <c r="QO10" s="18" t="s">
        <v>0</v>
      </c>
      <c r="QP10" s="18" t="s">
        <v>3</v>
      </c>
      <c r="QQ10" s="18" t="s">
        <v>4</v>
      </c>
      <c r="QS10" s="186" t="s">
        <v>127</v>
      </c>
      <c r="QT10" s="16">
        <v>6</v>
      </c>
      <c r="QU10" s="183">
        <v>43891</v>
      </c>
      <c r="QV10" s="185">
        <f>QU10+31</f>
        <v>43922</v>
      </c>
      <c r="QW10" s="183">
        <f>QV10+30</f>
        <v>43952</v>
      </c>
      <c r="QX10" s="185">
        <f t="shared" si="3"/>
        <v>43983</v>
      </c>
      <c r="QY10" s="183">
        <f>QX10+30</f>
        <v>44013</v>
      </c>
      <c r="QZ10" s="185">
        <f t="shared" si="3"/>
        <v>44044</v>
      </c>
      <c r="RA10" s="183">
        <f t="shared" si="3"/>
        <v>44075</v>
      </c>
      <c r="RB10" s="185">
        <f>RA10+30</f>
        <v>44105</v>
      </c>
      <c r="RC10" s="183">
        <f t="shared" si="3"/>
        <v>44136</v>
      </c>
      <c r="RD10" s="185">
        <f>RC10+30</f>
        <v>44166</v>
      </c>
      <c r="RE10" s="183">
        <f t="shared" si="3"/>
        <v>44197</v>
      </c>
      <c r="RF10" s="185">
        <f t="shared" si="3"/>
        <v>44228</v>
      </c>
      <c r="RG10" s="185">
        <f t="shared" ref="RG10:SH10" si="7">1+RF10</f>
        <v>44229</v>
      </c>
      <c r="RH10" s="185">
        <f t="shared" si="7"/>
        <v>44230</v>
      </c>
      <c r="RI10" s="185">
        <f t="shared" si="7"/>
        <v>44231</v>
      </c>
      <c r="RJ10" s="185">
        <f t="shared" si="7"/>
        <v>44232</v>
      </c>
      <c r="RK10" s="185">
        <f t="shared" si="7"/>
        <v>44233</v>
      </c>
      <c r="RL10" s="185">
        <f t="shared" si="7"/>
        <v>44234</v>
      </c>
      <c r="RM10" s="185">
        <f t="shared" si="7"/>
        <v>44235</v>
      </c>
      <c r="RN10" s="185">
        <f t="shared" si="7"/>
        <v>44236</v>
      </c>
      <c r="RO10" s="185">
        <f t="shared" si="7"/>
        <v>44237</v>
      </c>
      <c r="RP10" s="185">
        <f t="shared" si="7"/>
        <v>44238</v>
      </c>
      <c r="RQ10" s="185">
        <f t="shared" si="7"/>
        <v>44239</v>
      </c>
      <c r="RR10" s="185">
        <f t="shared" si="7"/>
        <v>44240</v>
      </c>
      <c r="RS10" s="185">
        <f t="shared" si="7"/>
        <v>44241</v>
      </c>
      <c r="RT10" s="185">
        <f t="shared" si="7"/>
        <v>44242</v>
      </c>
      <c r="RU10" s="185">
        <f t="shared" si="7"/>
        <v>44243</v>
      </c>
      <c r="RV10" s="185">
        <f t="shared" si="7"/>
        <v>44244</v>
      </c>
      <c r="RW10" s="185">
        <f t="shared" si="7"/>
        <v>44245</v>
      </c>
      <c r="RX10" s="185">
        <f t="shared" si="7"/>
        <v>44246</v>
      </c>
      <c r="RY10" s="185">
        <f t="shared" si="7"/>
        <v>44247</v>
      </c>
      <c r="RZ10" s="185">
        <f t="shared" si="7"/>
        <v>44248</v>
      </c>
      <c r="SA10" s="185">
        <f t="shared" si="7"/>
        <v>44249</v>
      </c>
      <c r="SB10" s="185">
        <f t="shared" si="7"/>
        <v>44250</v>
      </c>
      <c r="SC10" s="185">
        <f t="shared" si="7"/>
        <v>44251</v>
      </c>
      <c r="SD10" s="185">
        <f t="shared" si="7"/>
        <v>44252</v>
      </c>
      <c r="SE10" s="185">
        <f t="shared" si="7"/>
        <v>44253</v>
      </c>
      <c r="SF10" s="185">
        <f t="shared" si="7"/>
        <v>44254</v>
      </c>
      <c r="SG10" s="185">
        <f t="shared" si="7"/>
        <v>44255</v>
      </c>
      <c r="SH10" s="185">
        <f t="shared" si="7"/>
        <v>44256</v>
      </c>
      <c r="SI10" s="183">
        <f t="shared" ref="SI10" si="8">IF(TEXT(SH10,"mm")="03",SH10,SH10+1)</f>
        <v>44256</v>
      </c>
    </row>
    <row r="11" spans="1:503" ht="15" customHeight="1" x14ac:dyDescent="0.15">
      <c r="A11" s="17">
        <v>2021</v>
      </c>
      <c r="B11" s="16">
        <v>7</v>
      </c>
      <c r="C11" s="18">
        <v>1</v>
      </c>
      <c r="D11" s="18">
        <v>2</v>
      </c>
      <c r="E11" s="18">
        <v>3</v>
      </c>
      <c r="F11" s="18">
        <v>4</v>
      </c>
      <c r="G11" s="18">
        <v>5</v>
      </c>
      <c r="H11" s="18">
        <v>6</v>
      </c>
      <c r="I11" s="18">
        <v>7</v>
      </c>
      <c r="J11" s="18">
        <v>8</v>
      </c>
      <c r="K11" s="18">
        <v>9</v>
      </c>
      <c r="L11" s="18">
        <v>10</v>
      </c>
      <c r="M11" s="18">
        <v>11</v>
      </c>
      <c r="N11" s="18">
        <v>12</v>
      </c>
      <c r="O11" s="18">
        <v>13</v>
      </c>
      <c r="P11" s="18">
        <v>14</v>
      </c>
      <c r="Q11" s="18">
        <v>15</v>
      </c>
      <c r="R11" s="18">
        <v>16</v>
      </c>
      <c r="S11" s="18">
        <v>17</v>
      </c>
      <c r="T11" s="18">
        <v>18</v>
      </c>
      <c r="U11" s="18">
        <v>19</v>
      </c>
      <c r="V11" s="18">
        <v>20</v>
      </c>
      <c r="W11" s="18">
        <v>21</v>
      </c>
      <c r="X11" s="18">
        <v>22</v>
      </c>
      <c r="Y11" s="21">
        <v>23</v>
      </c>
      <c r="Z11" s="18">
        <v>24</v>
      </c>
      <c r="AA11" s="18">
        <v>25</v>
      </c>
      <c r="AB11" s="18">
        <v>26</v>
      </c>
      <c r="AC11" s="18">
        <v>27</v>
      </c>
      <c r="AD11" s="18">
        <v>28</v>
      </c>
      <c r="AE11" s="18">
        <v>29</v>
      </c>
      <c r="AF11" s="18">
        <v>30</v>
      </c>
      <c r="AG11" s="1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18">
        <v>1</v>
      </c>
      <c r="BL11" s="18">
        <v>2</v>
      </c>
      <c r="BM11" s="18">
        <v>3</v>
      </c>
      <c r="BN11" s="18">
        <v>4</v>
      </c>
      <c r="BO11" s="18">
        <v>5</v>
      </c>
      <c r="BP11" s="18">
        <v>6</v>
      </c>
      <c r="BQ11" s="18">
        <v>7</v>
      </c>
      <c r="BR11" s="18">
        <v>8</v>
      </c>
      <c r="BS11" s="18">
        <v>9</v>
      </c>
      <c r="BT11" s="18">
        <v>10</v>
      </c>
      <c r="BU11" s="18">
        <v>11</v>
      </c>
      <c r="BV11" s="18">
        <v>12</v>
      </c>
      <c r="BW11" s="18">
        <v>13</v>
      </c>
      <c r="BX11" s="18">
        <v>14</v>
      </c>
      <c r="BY11" s="18">
        <v>15</v>
      </c>
      <c r="BZ11" s="18">
        <v>16</v>
      </c>
      <c r="CA11" s="18">
        <v>17</v>
      </c>
      <c r="CB11" s="18">
        <v>18</v>
      </c>
      <c r="CC11" s="18">
        <v>19</v>
      </c>
      <c r="CD11" s="18">
        <v>20</v>
      </c>
      <c r="CE11" s="18">
        <v>21</v>
      </c>
      <c r="CF11" s="18">
        <v>22</v>
      </c>
      <c r="CG11" s="18">
        <v>23</v>
      </c>
      <c r="CH11" s="18">
        <v>24</v>
      </c>
      <c r="CI11" s="18">
        <v>25</v>
      </c>
      <c r="CJ11" s="18">
        <v>26</v>
      </c>
      <c r="CK11" s="18">
        <v>27</v>
      </c>
      <c r="CL11" s="18">
        <v>28</v>
      </c>
      <c r="CM11" s="18">
        <v>29</v>
      </c>
      <c r="CN11" s="18">
        <v>30</v>
      </c>
      <c r="CO11" s="1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18">
        <v>1</v>
      </c>
      <c r="DU11" s="18">
        <v>2</v>
      </c>
      <c r="DV11" s="18">
        <v>3</v>
      </c>
      <c r="DW11" s="18">
        <v>4</v>
      </c>
      <c r="DX11" s="18">
        <v>5</v>
      </c>
      <c r="DY11" s="18">
        <v>6</v>
      </c>
      <c r="DZ11" s="18">
        <v>7</v>
      </c>
      <c r="EA11" s="18">
        <v>8</v>
      </c>
      <c r="EB11" s="18">
        <v>9</v>
      </c>
      <c r="EC11" s="18">
        <v>10</v>
      </c>
      <c r="ED11" s="18">
        <v>11</v>
      </c>
      <c r="EE11" s="18">
        <v>12</v>
      </c>
      <c r="EF11" s="18">
        <v>13</v>
      </c>
      <c r="EG11" s="18">
        <v>14</v>
      </c>
      <c r="EH11" s="18">
        <v>15</v>
      </c>
      <c r="EI11" s="18">
        <v>16</v>
      </c>
      <c r="EJ11" s="18">
        <v>17</v>
      </c>
      <c r="EK11" s="18">
        <v>18</v>
      </c>
      <c r="EL11" s="18">
        <v>19</v>
      </c>
      <c r="EM11" s="18">
        <v>20</v>
      </c>
      <c r="EN11" s="18">
        <v>21</v>
      </c>
      <c r="EO11" s="18">
        <v>22</v>
      </c>
      <c r="EP11" s="18">
        <v>23</v>
      </c>
      <c r="EQ11" s="18">
        <v>24</v>
      </c>
      <c r="ER11" s="18">
        <v>25</v>
      </c>
      <c r="ES11" s="18">
        <v>26</v>
      </c>
      <c r="ET11" s="18">
        <v>27</v>
      </c>
      <c r="EU11" s="18">
        <v>28</v>
      </c>
      <c r="EV11" s="18">
        <v>29</v>
      </c>
      <c r="EW11" s="18">
        <v>30</v>
      </c>
      <c r="EX11" s="1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18">
        <v>1</v>
      </c>
      <c r="GD11" s="18">
        <v>2</v>
      </c>
      <c r="GE11" s="18">
        <v>3</v>
      </c>
      <c r="GF11" s="18">
        <v>4</v>
      </c>
      <c r="GG11" s="18">
        <v>5</v>
      </c>
      <c r="GH11" s="18">
        <v>6</v>
      </c>
      <c r="GI11" s="18">
        <v>7</v>
      </c>
      <c r="GJ11" s="18">
        <v>8</v>
      </c>
      <c r="GK11" s="18">
        <v>9</v>
      </c>
      <c r="GL11" s="18">
        <v>10</v>
      </c>
      <c r="GM11" s="18">
        <v>11</v>
      </c>
      <c r="GN11" s="18">
        <v>12</v>
      </c>
      <c r="GO11" s="18">
        <v>13</v>
      </c>
      <c r="GP11" s="18">
        <v>14</v>
      </c>
      <c r="GQ11" s="18">
        <v>15</v>
      </c>
      <c r="GR11" s="18">
        <v>16</v>
      </c>
      <c r="GS11" s="18">
        <v>17</v>
      </c>
      <c r="GT11" s="18">
        <v>18</v>
      </c>
      <c r="GU11" s="18">
        <v>19</v>
      </c>
      <c r="GV11" s="18">
        <v>20</v>
      </c>
      <c r="GW11" s="18">
        <v>21</v>
      </c>
      <c r="GX11" s="18">
        <v>22</v>
      </c>
      <c r="GY11" s="18">
        <v>23</v>
      </c>
      <c r="GZ11" s="18">
        <v>24</v>
      </c>
      <c r="HA11" s="18">
        <v>25</v>
      </c>
      <c r="HB11" s="18">
        <v>26</v>
      </c>
      <c r="HC11" s="18">
        <v>27</v>
      </c>
      <c r="HD11" s="18">
        <v>28</v>
      </c>
      <c r="HE11" s="18">
        <v>29</v>
      </c>
      <c r="HF11" s="18">
        <v>30</v>
      </c>
      <c r="HG11" s="18">
        <v>31</v>
      </c>
      <c r="HH11">
        <v>1</v>
      </c>
      <c r="HI11">
        <v>2</v>
      </c>
      <c r="HJ11">
        <v>3</v>
      </c>
      <c r="HK11">
        <v>4</v>
      </c>
      <c r="HL11">
        <v>5</v>
      </c>
      <c r="HM11">
        <v>6</v>
      </c>
      <c r="HN11">
        <v>7</v>
      </c>
      <c r="HO11">
        <v>8</v>
      </c>
      <c r="HP11">
        <v>9</v>
      </c>
      <c r="HQ11">
        <v>10</v>
      </c>
      <c r="HR11">
        <v>11</v>
      </c>
      <c r="HS11">
        <v>12</v>
      </c>
      <c r="HT11" s="70">
        <v>13</v>
      </c>
      <c r="HU11" s="70">
        <v>14</v>
      </c>
      <c r="HV11" s="70">
        <v>15</v>
      </c>
      <c r="HW11">
        <v>16</v>
      </c>
      <c r="HX11">
        <v>17</v>
      </c>
      <c r="HY11">
        <v>18</v>
      </c>
      <c r="HZ11">
        <v>19</v>
      </c>
      <c r="IA11">
        <v>20</v>
      </c>
      <c r="IB11">
        <v>21</v>
      </c>
      <c r="IC11">
        <v>22</v>
      </c>
      <c r="ID11">
        <v>23</v>
      </c>
      <c r="IE11">
        <v>24</v>
      </c>
      <c r="IF11">
        <v>25</v>
      </c>
      <c r="IG11">
        <v>26</v>
      </c>
      <c r="IH11">
        <v>27</v>
      </c>
      <c r="II11">
        <v>28</v>
      </c>
      <c r="IJ11">
        <v>29</v>
      </c>
      <c r="IK11">
        <v>30</v>
      </c>
      <c r="IL11">
        <v>31</v>
      </c>
      <c r="IM11" s="18">
        <v>1</v>
      </c>
      <c r="IN11" s="18">
        <v>2</v>
      </c>
      <c r="IO11" s="18">
        <v>3</v>
      </c>
      <c r="IP11" s="18">
        <v>4</v>
      </c>
      <c r="IQ11" s="18">
        <v>5</v>
      </c>
      <c r="IR11" s="18">
        <v>6</v>
      </c>
      <c r="IS11" s="18">
        <v>7</v>
      </c>
      <c r="IT11" s="18">
        <v>8</v>
      </c>
      <c r="IU11" s="18">
        <v>9</v>
      </c>
      <c r="IV11" s="18">
        <v>10</v>
      </c>
      <c r="IW11" s="18">
        <v>11</v>
      </c>
      <c r="IX11" s="18">
        <v>12</v>
      </c>
      <c r="IY11" s="18">
        <v>13</v>
      </c>
      <c r="IZ11" s="18">
        <v>14</v>
      </c>
      <c r="JA11" s="18">
        <v>15</v>
      </c>
      <c r="JB11" s="18">
        <v>16</v>
      </c>
      <c r="JC11" s="18">
        <v>17</v>
      </c>
      <c r="JD11" s="18">
        <v>18</v>
      </c>
      <c r="JE11" s="18">
        <v>19</v>
      </c>
      <c r="JF11" s="18">
        <v>20</v>
      </c>
      <c r="JG11" s="18">
        <v>21</v>
      </c>
      <c r="JH11" s="18">
        <v>22</v>
      </c>
      <c r="JI11" s="18">
        <v>23</v>
      </c>
      <c r="JJ11" s="18">
        <v>24</v>
      </c>
      <c r="JK11" s="18">
        <v>25</v>
      </c>
      <c r="JL11" s="18">
        <v>26</v>
      </c>
      <c r="JM11" s="18">
        <v>27</v>
      </c>
      <c r="JN11" s="18">
        <v>28</v>
      </c>
      <c r="JO11" s="18">
        <v>29</v>
      </c>
      <c r="JP11" s="1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18">
        <v>1</v>
      </c>
      <c r="KW11" s="18">
        <v>2</v>
      </c>
      <c r="KX11" s="18">
        <v>3</v>
      </c>
      <c r="KY11" s="18">
        <v>4</v>
      </c>
      <c r="KZ11" s="18">
        <v>5</v>
      </c>
      <c r="LA11" s="18">
        <v>6</v>
      </c>
      <c r="LB11" s="18">
        <v>7</v>
      </c>
      <c r="LC11" s="18">
        <v>8</v>
      </c>
      <c r="LD11" s="18">
        <v>9</v>
      </c>
      <c r="LE11" s="18">
        <v>10</v>
      </c>
      <c r="LF11" s="18">
        <v>11</v>
      </c>
      <c r="LG11" s="18">
        <v>12</v>
      </c>
      <c r="LH11" s="18">
        <v>13</v>
      </c>
      <c r="LI11" s="18">
        <v>14</v>
      </c>
      <c r="LJ11" s="18">
        <v>15</v>
      </c>
      <c r="LK11" s="18">
        <v>16</v>
      </c>
      <c r="LL11" s="18">
        <v>17</v>
      </c>
      <c r="LM11" s="18">
        <v>18</v>
      </c>
      <c r="LN11" s="18">
        <v>19</v>
      </c>
      <c r="LO11" s="18">
        <v>20</v>
      </c>
      <c r="LP11" s="18">
        <v>21</v>
      </c>
      <c r="LQ11" s="18">
        <v>22</v>
      </c>
      <c r="LR11" s="18">
        <v>23</v>
      </c>
      <c r="LS11" s="18">
        <v>24</v>
      </c>
      <c r="LT11" s="18">
        <v>25</v>
      </c>
      <c r="LU11" s="18">
        <v>26</v>
      </c>
      <c r="LV11" s="18">
        <v>27</v>
      </c>
      <c r="LW11" s="18">
        <v>28</v>
      </c>
      <c r="LX11" s="78">
        <v>29</v>
      </c>
      <c r="LY11" s="78">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15">
        <v>23</v>
      </c>
      <c r="MW11">
        <v>24</v>
      </c>
      <c r="MX11">
        <v>25</v>
      </c>
      <c r="MY11">
        <v>26</v>
      </c>
      <c r="MZ11">
        <v>27</v>
      </c>
      <c r="NA11">
        <v>28</v>
      </c>
      <c r="NB11" s="70">
        <v>29</v>
      </c>
      <c r="NC11" s="70">
        <v>30</v>
      </c>
      <c r="ND11" s="71">
        <v>31</v>
      </c>
      <c r="NE11" s="70">
        <v>1</v>
      </c>
      <c r="NF11" s="70">
        <v>2</v>
      </c>
      <c r="NG11" s="70">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15">
        <v>23</v>
      </c>
      <c r="OB11">
        <v>24</v>
      </c>
      <c r="OC11">
        <v>25</v>
      </c>
      <c r="OD11">
        <v>26</v>
      </c>
      <c r="OE11">
        <v>27</v>
      </c>
      <c r="OF11">
        <v>28</v>
      </c>
      <c r="OG11">
        <v>29</v>
      </c>
      <c r="OH11">
        <v>30</v>
      </c>
      <c r="OI11">
        <v>31</v>
      </c>
      <c r="OJ11" s="18">
        <v>1</v>
      </c>
      <c r="OK11" s="18">
        <v>2</v>
      </c>
      <c r="OL11" s="18">
        <v>3</v>
      </c>
      <c r="OM11" s="18">
        <v>4</v>
      </c>
      <c r="ON11" s="18">
        <v>5</v>
      </c>
      <c r="OO11" s="18">
        <v>6</v>
      </c>
      <c r="OP11" s="18">
        <v>7</v>
      </c>
      <c r="OQ11" s="18">
        <v>8</v>
      </c>
      <c r="OR11" s="18">
        <v>9</v>
      </c>
      <c r="OS11" s="18">
        <v>10</v>
      </c>
      <c r="OT11" s="18">
        <v>11</v>
      </c>
      <c r="OU11" s="18">
        <v>12</v>
      </c>
      <c r="OV11" s="18">
        <v>13</v>
      </c>
      <c r="OW11" s="18">
        <v>14</v>
      </c>
      <c r="OX11" s="18">
        <v>15</v>
      </c>
      <c r="OY11" s="18">
        <v>16</v>
      </c>
      <c r="OZ11" s="18">
        <v>17</v>
      </c>
      <c r="PA11" s="18">
        <v>18</v>
      </c>
      <c r="PB11" s="18">
        <v>19</v>
      </c>
      <c r="PC11" s="18">
        <v>20</v>
      </c>
      <c r="PD11" s="18">
        <v>21</v>
      </c>
      <c r="PE11" s="18">
        <v>22</v>
      </c>
      <c r="PF11" s="18">
        <v>23</v>
      </c>
      <c r="PG11" s="18">
        <v>24</v>
      </c>
      <c r="PH11" s="18">
        <v>25</v>
      </c>
      <c r="PI11" s="18">
        <v>26</v>
      </c>
      <c r="PJ11" s="18">
        <v>27</v>
      </c>
      <c r="PK11" s="1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c r="QS11" s="186"/>
      <c r="QT11" s="16">
        <v>7</v>
      </c>
      <c r="QU11" s="18"/>
      <c r="QV11" s="74"/>
      <c r="QW11" s="18"/>
      <c r="QX11" s="74"/>
      <c r="QY11" s="18"/>
      <c r="QZ11" s="74"/>
      <c r="RA11" s="18"/>
      <c r="RB11" s="74"/>
      <c r="RC11" s="18"/>
      <c r="RD11" s="74"/>
      <c r="RE11" s="18"/>
      <c r="RF11" s="74">
        <v>1</v>
      </c>
      <c r="RG11" s="74">
        <v>2</v>
      </c>
      <c r="RH11" s="74">
        <v>3</v>
      </c>
      <c r="RI11" s="74">
        <v>4</v>
      </c>
      <c r="RJ11" s="74">
        <v>5</v>
      </c>
      <c r="RK11" s="74">
        <v>6</v>
      </c>
      <c r="RL11" s="74">
        <v>7</v>
      </c>
      <c r="RM11" s="74">
        <v>8</v>
      </c>
      <c r="RN11" s="74">
        <v>9</v>
      </c>
      <c r="RO11" s="74">
        <v>10</v>
      </c>
      <c r="RP11" s="74">
        <v>11</v>
      </c>
      <c r="RQ11" s="74">
        <v>12</v>
      </c>
      <c r="RR11" s="74">
        <v>13</v>
      </c>
      <c r="RS11" s="74">
        <v>14</v>
      </c>
      <c r="RT11" s="74">
        <v>15</v>
      </c>
      <c r="RU11" s="74">
        <v>16</v>
      </c>
      <c r="RV11" s="74">
        <v>17</v>
      </c>
      <c r="RW11" s="74">
        <v>18</v>
      </c>
      <c r="RX11" s="74">
        <v>19</v>
      </c>
      <c r="RY11" s="74">
        <v>20</v>
      </c>
      <c r="RZ11" s="74">
        <v>21</v>
      </c>
      <c r="SA11" s="74">
        <v>22</v>
      </c>
      <c r="SB11" s="74">
        <v>23</v>
      </c>
      <c r="SC11" s="74">
        <v>24</v>
      </c>
      <c r="SD11" s="74">
        <v>25</v>
      </c>
      <c r="SE11" s="74">
        <v>26</v>
      </c>
      <c r="SF11" s="74">
        <v>27</v>
      </c>
      <c r="SG11" s="74">
        <v>28</v>
      </c>
      <c r="SH11" s="74">
        <v>0</v>
      </c>
      <c r="SI11" s="18"/>
    </row>
    <row r="12" spans="1:503" ht="15" customHeight="1" x14ac:dyDescent="0.15">
      <c r="A12" s="17"/>
      <c r="B12" s="16">
        <v>8</v>
      </c>
      <c r="C12" s="21" t="s">
        <v>58</v>
      </c>
      <c r="D12" s="18" t="s">
        <v>7</v>
      </c>
      <c r="E12" s="18" t="s">
        <v>2</v>
      </c>
      <c r="F12" s="18" t="s">
        <v>0</v>
      </c>
      <c r="G12" s="18" t="s">
        <v>3</v>
      </c>
      <c r="H12" s="18" t="s">
        <v>4</v>
      </c>
      <c r="I12" s="18" t="s">
        <v>5</v>
      </c>
      <c r="J12" s="18" t="s">
        <v>6</v>
      </c>
      <c r="K12" s="18" t="s">
        <v>7</v>
      </c>
      <c r="L12" s="18" t="s">
        <v>2</v>
      </c>
      <c r="M12" s="21" t="s">
        <v>54</v>
      </c>
      <c r="N12" s="18" t="s">
        <v>3</v>
      </c>
      <c r="O12" s="18" t="s">
        <v>4</v>
      </c>
      <c r="P12" s="18" t="s">
        <v>5</v>
      </c>
      <c r="Q12" s="18" t="s">
        <v>6</v>
      </c>
      <c r="R12" s="18" t="s">
        <v>7</v>
      </c>
      <c r="S12" s="18" t="s">
        <v>2</v>
      </c>
      <c r="T12" s="18" t="s">
        <v>0</v>
      </c>
      <c r="U12" s="18" t="s">
        <v>3</v>
      </c>
      <c r="V12" s="18" t="s">
        <v>4</v>
      </c>
      <c r="W12" s="18" t="s">
        <v>5</v>
      </c>
      <c r="X12" s="18" t="s">
        <v>6</v>
      </c>
      <c r="Y12" s="18" t="s">
        <v>7</v>
      </c>
      <c r="Z12" s="18" t="s">
        <v>2</v>
      </c>
      <c r="AA12" s="18" t="s">
        <v>0</v>
      </c>
      <c r="AB12" s="18" t="s">
        <v>3</v>
      </c>
      <c r="AC12" s="18" t="s">
        <v>4</v>
      </c>
      <c r="AD12" s="18" t="s">
        <v>5</v>
      </c>
      <c r="AE12" s="18" t="s">
        <v>6</v>
      </c>
      <c r="AF12" s="18" t="s">
        <v>7</v>
      </c>
      <c r="AG12" s="18" t="s">
        <v>2</v>
      </c>
      <c r="AH12" t="s">
        <v>0</v>
      </c>
      <c r="AI12" t="s">
        <v>3</v>
      </c>
      <c r="AJ12" t="s">
        <v>4</v>
      </c>
      <c r="AK12" t="s">
        <v>5</v>
      </c>
      <c r="AL12" t="s">
        <v>6</v>
      </c>
      <c r="AM12" t="s">
        <v>7</v>
      </c>
      <c r="AN12" t="s">
        <v>2</v>
      </c>
      <c r="AO12" t="s">
        <v>0</v>
      </c>
      <c r="AP12" t="s">
        <v>3</v>
      </c>
      <c r="AQ12" t="s">
        <v>4</v>
      </c>
      <c r="AR12" s="15" t="s">
        <v>57</v>
      </c>
      <c r="AS12" t="s">
        <v>6</v>
      </c>
      <c r="AT12" t="s">
        <v>7</v>
      </c>
      <c r="AU12" t="s">
        <v>2</v>
      </c>
      <c r="AV12" t="s">
        <v>0</v>
      </c>
      <c r="AW12" t="s">
        <v>3</v>
      </c>
      <c r="AX12" t="s">
        <v>4</v>
      </c>
      <c r="AY12" t="s">
        <v>5</v>
      </c>
      <c r="AZ12" t="s">
        <v>6</v>
      </c>
      <c r="BA12" t="s">
        <v>7</v>
      </c>
      <c r="BB12" t="s">
        <v>2</v>
      </c>
      <c r="BC12" t="s">
        <v>0</v>
      </c>
      <c r="BD12" t="s">
        <v>3</v>
      </c>
      <c r="BE12" t="s">
        <v>4</v>
      </c>
      <c r="BF12" t="s">
        <v>5</v>
      </c>
      <c r="BG12" t="s">
        <v>6</v>
      </c>
      <c r="BH12" t="s">
        <v>7</v>
      </c>
      <c r="BI12" t="s">
        <v>2</v>
      </c>
      <c r="BK12" s="18" t="s">
        <v>0</v>
      </c>
      <c r="BL12" s="18" t="s">
        <v>3</v>
      </c>
      <c r="BM12" s="18" t="s">
        <v>4</v>
      </c>
      <c r="BN12" s="18" t="s">
        <v>5</v>
      </c>
      <c r="BO12" s="18" t="s">
        <v>6</v>
      </c>
      <c r="BP12" s="18" t="s">
        <v>7</v>
      </c>
      <c r="BQ12" s="18" t="s">
        <v>2</v>
      </c>
      <c r="BR12" s="18" t="s">
        <v>0</v>
      </c>
      <c r="BS12" s="18" t="s">
        <v>3</v>
      </c>
      <c r="BT12" s="18" t="s">
        <v>4</v>
      </c>
      <c r="BU12" s="18" t="s">
        <v>5</v>
      </c>
      <c r="BV12" s="18" t="s">
        <v>6</v>
      </c>
      <c r="BW12" s="18" t="s">
        <v>7</v>
      </c>
      <c r="BX12" s="18" t="s">
        <v>2</v>
      </c>
      <c r="BY12" s="18" t="s">
        <v>0</v>
      </c>
      <c r="BZ12" s="18" t="s">
        <v>3</v>
      </c>
      <c r="CA12" s="18" t="s">
        <v>4</v>
      </c>
      <c r="CB12" s="18" t="s">
        <v>5</v>
      </c>
      <c r="CC12" s="18" t="s">
        <v>6</v>
      </c>
      <c r="CD12" s="21" t="s">
        <v>35</v>
      </c>
      <c r="CE12" s="18" t="s">
        <v>2</v>
      </c>
      <c r="CF12" s="18" t="s">
        <v>0</v>
      </c>
      <c r="CG12" s="18" t="s">
        <v>3</v>
      </c>
      <c r="CH12" s="18" t="s">
        <v>4</v>
      </c>
      <c r="CI12" s="18" t="s">
        <v>5</v>
      </c>
      <c r="CJ12" s="18" t="s">
        <v>6</v>
      </c>
      <c r="CK12" s="18" t="s">
        <v>7</v>
      </c>
      <c r="CL12" s="18" t="s">
        <v>2</v>
      </c>
      <c r="CM12" s="18" t="s">
        <v>0</v>
      </c>
      <c r="CN12" s="18" t="s">
        <v>3</v>
      </c>
      <c r="CO12" s="18" t="s">
        <v>4</v>
      </c>
      <c r="CP12" t="s">
        <v>5</v>
      </c>
      <c r="CQ12" t="s">
        <v>6</v>
      </c>
      <c r="CR12" t="s">
        <v>7</v>
      </c>
      <c r="CS12" t="s">
        <v>2</v>
      </c>
      <c r="CT12" t="s">
        <v>0</v>
      </c>
      <c r="CU12" t="s">
        <v>3</v>
      </c>
      <c r="CV12" t="s">
        <v>4</v>
      </c>
      <c r="CW12" t="s">
        <v>5</v>
      </c>
      <c r="CX12" t="s">
        <v>6</v>
      </c>
      <c r="CY12" t="s">
        <v>7</v>
      </c>
      <c r="CZ12" t="s">
        <v>2</v>
      </c>
      <c r="DA12" t="s">
        <v>0</v>
      </c>
      <c r="DB12" t="s">
        <v>3</v>
      </c>
      <c r="DC12" t="s">
        <v>4</v>
      </c>
      <c r="DD12" t="s">
        <v>5</v>
      </c>
      <c r="DE12" t="s">
        <v>6</v>
      </c>
      <c r="DF12" t="s">
        <v>7</v>
      </c>
      <c r="DG12" t="s">
        <v>2</v>
      </c>
      <c r="DH12" t="s">
        <v>0</v>
      </c>
      <c r="DI12" t="s">
        <v>3</v>
      </c>
      <c r="DJ12" t="s">
        <v>4</v>
      </c>
      <c r="DK12" t="s">
        <v>5</v>
      </c>
      <c r="DL12" t="s">
        <v>6</v>
      </c>
      <c r="DM12" t="s">
        <v>7</v>
      </c>
      <c r="DN12" t="s">
        <v>2</v>
      </c>
      <c r="DO12" t="s">
        <v>0</v>
      </c>
      <c r="DP12" t="s">
        <v>3</v>
      </c>
      <c r="DQ12" t="s">
        <v>4</v>
      </c>
      <c r="DR12" s="15" t="s">
        <v>57</v>
      </c>
      <c r="DS12" t="s">
        <v>6</v>
      </c>
      <c r="DT12" s="18" t="s">
        <v>7</v>
      </c>
      <c r="DU12" s="18" t="s">
        <v>2</v>
      </c>
      <c r="DV12" s="21" t="s">
        <v>54</v>
      </c>
      <c r="DW12" s="21" t="s">
        <v>55</v>
      </c>
      <c r="DX12" s="21" t="s">
        <v>56</v>
      </c>
      <c r="DY12" s="18" t="s">
        <v>5</v>
      </c>
      <c r="DZ12" s="18" t="s">
        <v>6</v>
      </c>
      <c r="EA12" s="18" t="s">
        <v>7</v>
      </c>
      <c r="EB12" s="18" t="s">
        <v>2</v>
      </c>
      <c r="EC12" s="18" t="s">
        <v>0</v>
      </c>
      <c r="ED12" s="18" t="s">
        <v>3</v>
      </c>
      <c r="EE12" s="18" t="s">
        <v>4</v>
      </c>
      <c r="EF12" s="18" t="s">
        <v>5</v>
      </c>
      <c r="EG12" s="18" t="s">
        <v>6</v>
      </c>
      <c r="EH12" s="18" t="s">
        <v>7</v>
      </c>
      <c r="EI12" s="18" t="s">
        <v>2</v>
      </c>
      <c r="EJ12" s="18" t="s">
        <v>0</v>
      </c>
      <c r="EK12" s="18" t="s">
        <v>3</v>
      </c>
      <c r="EL12" s="18" t="s">
        <v>4</v>
      </c>
      <c r="EM12" s="18" t="s">
        <v>5</v>
      </c>
      <c r="EN12" s="18" t="s">
        <v>6</v>
      </c>
      <c r="EO12" s="18" t="s">
        <v>7</v>
      </c>
      <c r="EP12" s="18" t="s">
        <v>2</v>
      </c>
      <c r="EQ12" s="18" t="s">
        <v>0</v>
      </c>
      <c r="ER12" s="18" t="s">
        <v>3</v>
      </c>
      <c r="ES12" s="18" t="s">
        <v>4</v>
      </c>
      <c r="ET12" s="18" t="s">
        <v>5</v>
      </c>
      <c r="EU12" s="18" t="s">
        <v>6</v>
      </c>
      <c r="EV12" s="18" t="s">
        <v>7</v>
      </c>
      <c r="EW12" s="18" t="s">
        <v>2</v>
      </c>
      <c r="EX12" s="18" t="s">
        <v>0</v>
      </c>
      <c r="EY12" t="s">
        <v>3</v>
      </c>
      <c r="EZ12" t="s">
        <v>4</v>
      </c>
      <c r="FA12" t="s">
        <v>5</v>
      </c>
      <c r="FB12" t="s">
        <v>6</v>
      </c>
      <c r="FC12" t="s">
        <v>7</v>
      </c>
      <c r="FD12" t="s">
        <v>2</v>
      </c>
      <c r="FE12" t="s">
        <v>0</v>
      </c>
      <c r="FF12" t="s">
        <v>3</v>
      </c>
      <c r="FG12" t="s">
        <v>4</v>
      </c>
      <c r="FH12" t="s">
        <v>5</v>
      </c>
      <c r="FI12" t="s">
        <v>6</v>
      </c>
      <c r="FJ12" t="s">
        <v>7</v>
      </c>
      <c r="FK12" t="s">
        <v>2</v>
      </c>
      <c r="FL12" t="s">
        <v>0</v>
      </c>
      <c r="FM12" t="s">
        <v>3</v>
      </c>
      <c r="FN12" t="s">
        <v>4</v>
      </c>
      <c r="FO12" t="s">
        <v>5</v>
      </c>
      <c r="FP12" t="s">
        <v>6</v>
      </c>
      <c r="FQ12" t="s">
        <v>7</v>
      </c>
      <c r="FR12" t="s">
        <v>2</v>
      </c>
      <c r="FS12" t="s">
        <v>0</v>
      </c>
      <c r="FT12" t="s">
        <v>3</v>
      </c>
      <c r="FU12" t="s">
        <v>4</v>
      </c>
      <c r="FV12" t="s">
        <v>5</v>
      </c>
      <c r="FW12" t="s">
        <v>6</v>
      </c>
      <c r="FX12" t="s">
        <v>7</v>
      </c>
      <c r="FY12" t="s">
        <v>2</v>
      </c>
      <c r="FZ12" t="s">
        <v>0</v>
      </c>
      <c r="GA12" t="s">
        <v>3</v>
      </c>
      <c r="GB12" t="s">
        <v>4</v>
      </c>
      <c r="GC12" s="18" t="s">
        <v>5</v>
      </c>
      <c r="GD12" s="18" t="s">
        <v>6</v>
      </c>
      <c r="GE12" s="18" t="s">
        <v>7</v>
      </c>
      <c r="GF12" s="18" t="s">
        <v>2</v>
      </c>
      <c r="GG12" s="18" t="s">
        <v>0</v>
      </c>
      <c r="GH12" s="18" t="s">
        <v>3</v>
      </c>
      <c r="GI12" s="18" t="s">
        <v>4</v>
      </c>
      <c r="GJ12" s="18" t="s">
        <v>5</v>
      </c>
      <c r="GK12" s="18" t="s">
        <v>6</v>
      </c>
      <c r="GL12" s="18" t="s">
        <v>7</v>
      </c>
      <c r="GM12" s="18" t="s">
        <v>2</v>
      </c>
      <c r="GN12" s="18" t="s">
        <v>0</v>
      </c>
      <c r="GO12" s="18" t="s">
        <v>3</v>
      </c>
      <c r="GP12" s="18" t="s">
        <v>4</v>
      </c>
      <c r="GQ12" s="18" t="s">
        <v>5</v>
      </c>
      <c r="GR12" s="18" t="s">
        <v>6</v>
      </c>
      <c r="GS12" s="18" t="s">
        <v>7</v>
      </c>
      <c r="GT12" s="18" t="s">
        <v>2</v>
      </c>
      <c r="GU12" s="21" t="s">
        <v>54</v>
      </c>
      <c r="GV12" s="18" t="s">
        <v>3</v>
      </c>
      <c r="GW12" s="18" t="s">
        <v>4</v>
      </c>
      <c r="GX12" s="18" t="s">
        <v>5</v>
      </c>
      <c r="GY12" s="18" t="s">
        <v>6</v>
      </c>
      <c r="GZ12" s="18" t="s">
        <v>7</v>
      </c>
      <c r="HA12" s="18" t="s">
        <v>2</v>
      </c>
      <c r="HB12" s="18" t="s">
        <v>0</v>
      </c>
      <c r="HC12" s="18" t="s">
        <v>3</v>
      </c>
      <c r="HD12" s="18" t="s">
        <v>4</v>
      </c>
      <c r="HE12" s="18" t="s">
        <v>5</v>
      </c>
      <c r="HF12" s="18" t="s">
        <v>6</v>
      </c>
      <c r="HG12" s="18" t="s">
        <v>7</v>
      </c>
      <c r="HH12" t="s">
        <v>2</v>
      </c>
      <c r="HI12" t="s">
        <v>0</v>
      </c>
      <c r="HJ12" t="s">
        <v>3</v>
      </c>
      <c r="HK12" t="s">
        <v>4</v>
      </c>
      <c r="HL12" t="s">
        <v>5</v>
      </c>
      <c r="HM12" t="s">
        <v>6</v>
      </c>
      <c r="HN12" t="s">
        <v>7</v>
      </c>
      <c r="HO12" t="s">
        <v>2</v>
      </c>
      <c r="HP12" t="s">
        <v>0</v>
      </c>
      <c r="HQ12" t="s">
        <v>3</v>
      </c>
      <c r="HR12" s="15" t="s">
        <v>56</v>
      </c>
      <c r="HS12" t="s">
        <v>5</v>
      </c>
      <c r="HT12" s="70" t="s">
        <v>58</v>
      </c>
      <c r="HU12" s="70" t="s">
        <v>7</v>
      </c>
      <c r="HV12" s="70" t="s">
        <v>2</v>
      </c>
      <c r="HW12" t="s">
        <v>0</v>
      </c>
      <c r="HX12" t="s">
        <v>3</v>
      </c>
      <c r="HY12" t="s">
        <v>4</v>
      </c>
      <c r="HZ12" t="s">
        <v>5</v>
      </c>
      <c r="IA12" t="s">
        <v>6</v>
      </c>
      <c r="IB12" t="s">
        <v>7</v>
      </c>
      <c r="IC12" t="s">
        <v>2</v>
      </c>
      <c r="ID12" t="s">
        <v>0</v>
      </c>
      <c r="IE12" t="s">
        <v>3</v>
      </c>
      <c r="IF12" t="s">
        <v>4</v>
      </c>
      <c r="IG12" t="s">
        <v>5</v>
      </c>
      <c r="IH12" t="s">
        <v>6</v>
      </c>
      <c r="II12" t="s">
        <v>7</v>
      </c>
      <c r="IJ12" t="s">
        <v>2</v>
      </c>
      <c r="IK12" t="s">
        <v>0</v>
      </c>
      <c r="IL12" t="s">
        <v>3</v>
      </c>
      <c r="IM12" s="18" t="s">
        <v>4</v>
      </c>
      <c r="IN12" s="18" t="s">
        <v>5</v>
      </c>
      <c r="IO12" s="18" t="s">
        <v>6</v>
      </c>
      <c r="IP12" s="18" t="s">
        <v>7</v>
      </c>
      <c r="IQ12" s="18" t="s">
        <v>2</v>
      </c>
      <c r="IR12" s="18" t="s">
        <v>0</v>
      </c>
      <c r="IS12" s="18" t="s">
        <v>3</v>
      </c>
      <c r="IT12" s="18" t="s">
        <v>4</v>
      </c>
      <c r="IU12" s="18" t="s">
        <v>5</v>
      </c>
      <c r="IV12" s="18" t="s">
        <v>6</v>
      </c>
      <c r="IW12" s="18" t="s">
        <v>7</v>
      </c>
      <c r="IX12" s="18" t="s">
        <v>2</v>
      </c>
      <c r="IY12" s="18" t="s">
        <v>0</v>
      </c>
      <c r="IZ12" s="18" t="s">
        <v>3</v>
      </c>
      <c r="JA12" s="18" t="s">
        <v>4</v>
      </c>
      <c r="JB12" s="18" t="s">
        <v>5</v>
      </c>
      <c r="JC12" s="18" t="s">
        <v>6</v>
      </c>
      <c r="JD12" s="18" t="s">
        <v>7</v>
      </c>
      <c r="JE12" s="18" t="s">
        <v>2</v>
      </c>
      <c r="JF12" s="21" t="s">
        <v>54</v>
      </c>
      <c r="JG12" s="18" t="s">
        <v>3</v>
      </c>
      <c r="JH12" s="18" t="s">
        <v>4</v>
      </c>
      <c r="JI12" s="21" t="s">
        <v>57</v>
      </c>
      <c r="JJ12" s="18" t="s">
        <v>6</v>
      </c>
      <c r="JK12" s="18" t="s">
        <v>7</v>
      </c>
      <c r="JL12" s="18" t="s">
        <v>2</v>
      </c>
      <c r="JM12" s="18" t="s">
        <v>0</v>
      </c>
      <c r="JN12" s="18" t="s">
        <v>3</v>
      </c>
      <c r="JO12" s="18" t="s">
        <v>4</v>
      </c>
      <c r="JP12" s="18" t="s">
        <v>5</v>
      </c>
      <c r="JQ12" t="s">
        <v>6</v>
      </c>
      <c r="JR12" t="s">
        <v>7</v>
      </c>
      <c r="JS12" t="s">
        <v>2</v>
      </c>
      <c r="JT12" t="s">
        <v>0</v>
      </c>
      <c r="JU12" t="s">
        <v>3</v>
      </c>
      <c r="JV12" t="s">
        <v>4</v>
      </c>
      <c r="JW12" t="s">
        <v>5</v>
      </c>
      <c r="JX12" t="s">
        <v>6</v>
      </c>
      <c r="JY12" t="s">
        <v>7</v>
      </c>
      <c r="JZ12" t="s">
        <v>2</v>
      </c>
      <c r="KA12" s="15" t="s">
        <v>54</v>
      </c>
      <c r="KB12" t="s">
        <v>3</v>
      </c>
      <c r="KC12" t="s">
        <v>4</v>
      </c>
      <c r="KD12" t="s">
        <v>5</v>
      </c>
      <c r="KE12" t="s">
        <v>6</v>
      </c>
      <c r="KF12" t="s">
        <v>7</v>
      </c>
      <c r="KG12" t="s">
        <v>2</v>
      </c>
      <c r="KH12" t="s">
        <v>0</v>
      </c>
      <c r="KI12" t="s">
        <v>3</v>
      </c>
      <c r="KJ12" t="s">
        <v>4</v>
      </c>
      <c r="KK12" t="s">
        <v>5</v>
      </c>
      <c r="KL12" t="s">
        <v>6</v>
      </c>
      <c r="KM12" t="s">
        <v>7</v>
      </c>
      <c r="KN12" t="s">
        <v>2</v>
      </c>
      <c r="KO12" t="s">
        <v>0</v>
      </c>
      <c r="KP12" t="s">
        <v>3</v>
      </c>
      <c r="KQ12" t="s">
        <v>4</v>
      </c>
      <c r="KR12" t="s">
        <v>5</v>
      </c>
      <c r="KS12" t="s">
        <v>6</v>
      </c>
      <c r="KT12" t="s">
        <v>7</v>
      </c>
      <c r="KU12" t="s">
        <v>2</v>
      </c>
      <c r="KV12" s="18" t="s">
        <v>0</v>
      </c>
      <c r="KW12" s="18" t="s">
        <v>3</v>
      </c>
      <c r="KX12" s="21" t="s">
        <v>56</v>
      </c>
      <c r="KY12" s="18" t="s">
        <v>5</v>
      </c>
      <c r="KZ12" s="18" t="s">
        <v>6</v>
      </c>
      <c r="LA12" s="18" t="s">
        <v>7</v>
      </c>
      <c r="LB12" s="18" t="s">
        <v>2</v>
      </c>
      <c r="LC12" s="18" t="s">
        <v>0</v>
      </c>
      <c r="LD12" s="18" t="s">
        <v>3</v>
      </c>
      <c r="LE12" s="18" t="s">
        <v>4</v>
      </c>
      <c r="LF12" s="18" t="s">
        <v>5</v>
      </c>
      <c r="LG12" s="18" t="s">
        <v>6</v>
      </c>
      <c r="LH12" s="18" t="s">
        <v>7</v>
      </c>
      <c r="LI12" s="18" t="s">
        <v>2</v>
      </c>
      <c r="LJ12" s="18" t="s">
        <v>0</v>
      </c>
      <c r="LK12" s="18" t="s">
        <v>3</v>
      </c>
      <c r="LL12" s="18" t="s">
        <v>4</v>
      </c>
      <c r="LM12" s="18" t="s">
        <v>5</v>
      </c>
      <c r="LN12" s="18" t="s">
        <v>6</v>
      </c>
      <c r="LO12" s="18" t="s">
        <v>7</v>
      </c>
      <c r="LP12" s="18" t="s">
        <v>2</v>
      </c>
      <c r="LQ12" s="18" t="s">
        <v>0</v>
      </c>
      <c r="LR12" s="35" t="s">
        <v>55</v>
      </c>
      <c r="LS12" s="18" t="s">
        <v>4</v>
      </c>
      <c r="LT12" s="18" t="s">
        <v>5</v>
      </c>
      <c r="LU12" s="18" t="s">
        <v>6</v>
      </c>
      <c r="LV12" s="18" t="s">
        <v>7</v>
      </c>
      <c r="LW12" s="18" t="s">
        <v>2</v>
      </c>
      <c r="LX12" s="78" t="s">
        <v>0</v>
      </c>
      <c r="LY12" s="78" t="s">
        <v>3</v>
      </c>
      <c r="LZ12" t="s">
        <v>4</v>
      </c>
      <c r="MA12" t="s">
        <v>5</v>
      </c>
      <c r="MB12" t="s">
        <v>6</v>
      </c>
      <c r="MC12" t="s">
        <v>7</v>
      </c>
      <c r="MD12" t="s">
        <v>2</v>
      </c>
      <c r="ME12" t="s">
        <v>0</v>
      </c>
      <c r="MF12" t="s">
        <v>3</v>
      </c>
      <c r="MG12" t="s">
        <v>4</v>
      </c>
      <c r="MH12" t="s">
        <v>5</v>
      </c>
      <c r="MI12" t="s">
        <v>6</v>
      </c>
      <c r="MJ12" t="s">
        <v>7</v>
      </c>
      <c r="MK12" t="s">
        <v>2</v>
      </c>
      <c r="ML12" t="s">
        <v>0</v>
      </c>
      <c r="MM12" t="s">
        <v>3</v>
      </c>
      <c r="MN12" t="s">
        <v>4</v>
      </c>
      <c r="MO12" t="s">
        <v>5</v>
      </c>
      <c r="MP12" t="s">
        <v>6</v>
      </c>
      <c r="MQ12" t="s">
        <v>7</v>
      </c>
      <c r="MR12" t="s">
        <v>2</v>
      </c>
      <c r="MS12" t="s">
        <v>0</v>
      </c>
      <c r="MT12" t="s">
        <v>3</v>
      </c>
      <c r="MU12" t="s">
        <v>4</v>
      </c>
      <c r="MV12" s="76" t="s">
        <v>57</v>
      </c>
      <c r="MW12" t="s">
        <v>6</v>
      </c>
      <c r="MX12" t="s">
        <v>7</v>
      </c>
      <c r="MY12" t="s">
        <v>2</v>
      </c>
      <c r="MZ12" t="s">
        <v>0</v>
      </c>
      <c r="NA12" t="s">
        <v>3</v>
      </c>
      <c r="NB12" s="70" t="s">
        <v>56</v>
      </c>
      <c r="NC12" s="70" t="s">
        <v>57</v>
      </c>
      <c r="ND12" s="71" t="s">
        <v>58</v>
      </c>
      <c r="NE12" s="72" t="s">
        <v>35</v>
      </c>
      <c r="NF12" s="70" t="s">
        <v>2</v>
      </c>
      <c r="NG12" s="70" t="s">
        <v>54</v>
      </c>
      <c r="NH12" t="s">
        <v>3</v>
      </c>
      <c r="NI12" t="s">
        <v>4</v>
      </c>
      <c r="NJ12" t="s">
        <v>5</v>
      </c>
      <c r="NK12" t="s">
        <v>6</v>
      </c>
      <c r="NL12" t="s">
        <v>7</v>
      </c>
      <c r="NM12" t="s">
        <v>2</v>
      </c>
      <c r="NN12" s="76" t="s">
        <v>54</v>
      </c>
      <c r="NO12" t="s">
        <v>3</v>
      </c>
      <c r="NP12" t="s">
        <v>4</v>
      </c>
      <c r="NQ12" t="s">
        <v>5</v>
      </c>
      <c r="NR12" t="s">
        <v>6</v>
      </c>
      <c r="NS12" t="s">
        <v>7</v>
      </c>
      <c r="NT12" t="s">
        <v>2</v>
      </c>
      <c r="NU12" t="s">
        <v>0</v>
      </c>
      <c r="NV12" t="s">
        <v>3</v>
      </c>
      <c r="NW12" t="s">
        <v>4</v>
      </c>
      <c r="NX12" t="s">
        <v>5</v>
      </c>
      <c r="NY12" t="s">
        <v>6</v>
      </c>
      <c r="NZ12" t="s">
        <v>7</v>
      </c>
      <c r="OA12" t="s">
        <v>2</v>
      </c>
      <c r="OB12" t="s">
        <v>0</v>
      </c>
      <c r="OC12" t="s">
        <v>3</v>
      </c>
      <c r="OD12" t="s">
        <v>4</v>
      </c>
      <c r="OE12" t="s">
        <v>5</v>
      </c>
      <c r="OF12" t="s">
        <v>6</v>
      </c>
      <c r="OG12" t="s">
        <v>7</v>
      </c>
      <c r="OH12" t="s">
        <v>2</v>
      </c>
      <c r="OI12" t="s">
        <v>0</v>
      </c>
      <c r="OJ12" s="18" t="s">
        <v>3</v>
      </c>
      <c r="OK12" s="18" t="s">
        <v>4</v>
      </c>
      <c r="OL12" s="18" t="s">
        <v>5</v>
      </c>
      <c r="OM12" s="18" t="s">
        <v>6</v>
      </c>
      <c r="ON12" s="18" t="s">
        <v>7</v>
      </c>
      <c r="OO12" s="18" t="s">
        <v>2</v>
      </c>
      <c r="OP12" s="18" t="s">
        <v>0</v>
      </c>
      <c r="OQ12" s="18" t="s">
        <v>3</v>
      </c>
      <c r="OR12" s="18" t="s">
        <v>4</v>
      </c>
      <c r="OS12" s="18" t="s">
        <v>5</v>
      </c>
      <c r="OT12" s="35" t="s">
        <v>58</v>
      </c>
      <c r="OU12" s="18" t="s">
        <v>7</v>
      </c>
      <c r="OV12" s="18" t="s">
        <v>2</v>
      </c>
      <c r="OW12" s="18" t="s">
        <v>0</v>
      </c>
      <c r="OX12" s="18" t="s">
        <v>3</v>
      </c>
      <c r="OY12" s="18" t="s">
        <v>4</v>
      </c>
      <c r="OZ12" s="18" t="s">
        <v>5</v>
      </c>
      <c r="PA12" s="18" t="s">
        <v>6</v>
      </c>
      <c r="PB12" s="18" t="s">
        <v>7</v>
      </c>
      <c r="PC12" s="18" t="s">
        <v>2</v>
      </c>
      <c r="PD12" s="18" t="s">
        <v>0</v>
      </c>
      <c r="PE12" s="18" t="s">
        <v>3</v>
      </c>
      <c r="PF12" s="18" t="s">
        <v>4</v>
      </c>
      <c r="PG12" s="18" t="s">
        <v>5</v>
      </c>
      <c r="PH12" s="18" t="s">
        <v>6</v>
      </c>
      <c r="PI12" s="18" t="s">
        <v>7</v>
      </c>
      <c r="PJ12" s="18" t="s">
        <v>2</v>
      </c>
      <c r="PK12" s="18" t="s">
        <v>0</v>
      </c>
      <c r="PM12" t="s">
        <v>3</v>
      </c>
      <c r="PN12" t="s">
        <v>4</v>
      </c>
      <c r="PO12" t="s">
        <v>5</v>
      </c>
      <c r="PP12" t="s">
        <v>6</v>
      </c>
      <c r="PQ12" t="s">
        <v>7</v>
      </c>
      <c r="PR12" t="s">
        <v>2</v>
      </c>
      <c r="PS12" t="s">
        <v>0</v>
      </c>
      <c r="PT12" t="s">
        <v>3</v>
      </c>
      <c r="PU12" t="s">
        <v>4</v>
      </c>
      <c r="PV12" t="s">
        <v>5</v>
      </c>
      <c r="PW12" t="s">
        <v>6</v>
      </c>
      <c r="PX12" t="s">
        <v>7</v>
      </c>
      <c r="PY12" t="s">
        <v>2</v>
      </c>
      <c r="PZ12" t="s">
        <v>0</v>
      </c>
      <c r="QA12" t="s">
        <v>3</v>
      </c>
      <c r="QB12" t="s">
        <v>4</v>
      </c>
      <c r="QC12" t="s">
        <v>5</v>
      </c>
      <c r="QD12" t="s">
        <v>6</v>
      </c>
      <c r="QE12" t="s">
        <v>7</v>
      </c>
      <c r="QF12" t="s">
        <v>2</v>
      </c>
      <c r="QG12" s="76" t="s">
        <v>54</v>
      </c>
      <c r="QH12" t="s">
        <v>3</v>
      </c>
      <c r="QI12" t="s">
        <v>4</v>
      </c>
      <c r="QJ12" t="s">
        <v>5</v>
      </c>
      <c r="QK12" t="s">
        <v>6</v>
      </c>
      <c r="QL12" t="s">
        <v>7</v>
      </c>
      <c r="QM12" t="s">
        <v>2</v>
      </c>
      <c r="QN12" t="s">
        <v>0</v>
      </c>
      <c r="QO12" t="s">
        <v>3</v>
      </c>
      <c r="QP12" t="s">
        <v>4</v>
      </c>
      <c r="QQ12" t="s">
        <v>5</v>
      </c>
      <c r="QS12" s="186" t="s">
        <v>128</v>
      </c>
      <c r="QT12" s="16">
        <v>8</v>
      </c>
      <c r="QU12" s="185">
        <v>44256</v>
      </c>
      <c r="QV12" s="184">
        <f>QU12+31</f>
        <v>44287</v>
      </c>
      <c r="QW12" s="185">
        <f>QV12+30</f>
        <v>44317</v>
      </c>
      <c r="QX12" s="184">
        <f t="shared" si="3"/>
        <v>44348</v>
      </c>
      <c r="QY12" s="185">
        <f>QX12+30</f>
        <v>44378</v>
      </c>
      <c r="QZ12" s="184">
        <f t="shared" si="3"/>
        <v>44409</v>
      </c>
      <c r="RA12" s="185">
        <f t="shared" si="3"/>
        <v>44440</v>
      </c>
      <c r="RB12" s="184">
        <f>RA12+30</f>
        <v>44470</v>
      </c>
      <c r="RC12" s="185">
        <f t="shared" si="3"/>
        <v>44501</v>
      </c>
      <c r="RD12" s="184">
        <f>RC12+30</f>
        <v>44531</v>
      </c>
      <c r="RE12" s="185">
        <f t="shared" si="3"/>
        <v>44562</v>
      </c>
      <c r="RF12" s="184">
        <f t="shared" si="3"/>
        <v>44593</v>
      </c>
      <c r="RG12" s="184">
        <f t="shared" ref="RG12:SH12" si="9">1+RF12</f>
        <v>44594</v>
      </c>
      <c r="RH12" s="184">
        <f t="shared" si="9"/>
        <v>44595</v>
      </c>
      <c r="RI12" s="184">
        <f t="shared" si="9"/>
        <v>44596</v>
      </c>
      <c r="RJ12" s="184">
        <f t="shared" si="9"/>
        <v>44597</v>
      </c>
      <c r="RK12" s="184">
        <f t="shared" si="9"/>
        <v>44598</v>
      </c>
      <c r="RL12" s="184">
        <f t="shared" si="9"/>
        <v>44599</v>
      </c>
      <c r="RM12" s="184">
        <f t="shared" si="9"/>
        <v>44600</v>
      </c>
      <c r="RN12" s="184">
        <f t="shared" si="9"/>
        <v>44601</v>
      </c>
      <c r="RO12" s="184">
        <f t="shared" si="9"/>
        <v>44602</v>
      </c>
      <c r="RP12" s="184">
        <f t="shared" si="9"/>
        <v>44603</v>
      </c>
      <c r="RQ12" s="184">
        <f t="shared" si="9"/>
        <v>44604</v>
      </c>
      <c r="RR12" s="184">
        <f t="shared" si="9"/>
        <v>44605</v>
      </c>
      <c r="RS12" s="184">
        <f t="shared" si="9"/>
        <v>44606</v>
      </c>
      <c r="RT12" s="184">
        <f t="shared" si="9"/>
        <v>44607</v>
      </c>
      <c r="RU12" s="184">
        <f t="shared" si="9"/>
        <v>44608</v>
      </c>
      <c r="RV12" s="184">
        <f t="shared" si="9"/>
        <v>44609</v>
      </c>
      <c r="RW12" s="184">
        <f t="shared" si="9"/>
        <v>44610</v>
      </c>
      <c r="RX12" s="184">
        <f t="shared" si="9"/>
        <v>44611</v>
      </c>
      <c r="RY12" s="184">
        <f t="shared" si="9"/>
        <v>44612</v>
      </c>
      <c r="RZ12" s="184">
        <f t="shared" si="9"/>
        <v>44613</v>
      </c>
      <c r="SA12" s="184">
        <f t="shared" si="9"/>
        <v>44614</v>
      </c>
      <c r="SB12" s="184">
        <f t="shared" si="9"/>
        <v>44615</v>
      </c>
      <c r="SC12" s="184">
        <f t="shared" si="9"/>
        <v>44616</v>
      </c>
      <c r="SD12" s="184">
        <f t="shared" si="9"/>
        <v>44617</v>
      </c>
      <c r="SE12" s="184">
        <f t="shared" si="9"/>
        <v>44618</v>
      </c>
      <c r="SF12" s="184">
        <f t="shared" si="9"/>
        <v>44619</v>
      </c>
      <c r="SG12" s="184">
        <f t="shared" si="9"/>
        <v>44620</v>
      </c>
      <c r="SH12" s="184">
        <f t="shared" si="9"/>
        <v>44621</v>
      </c>
      <c r="SI12" s="185">
        <f t="shared" ref="SI12" si="10">IF(TEXT(SH12,"mm")="03",SH12,SH12+1)</f>
        <v>44621</v>
      </c>
    </row>
    <row r="13" spans="1:503" ht="15" customHeight="1" x14ac:dyDescent="0.15">
      <c r="A13" s="17">
        <v>2022</v>
      </c>
      <c r="B13" s="1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15">
        <v>23</v>
      </c>
      <c r="Z13">
        <v>24</v>
      </c>
      <c r="AA13">
        <v>25</v>
      </c>
      <c r="AB13">
        <v>26</v>
      </c>
      <c r="AC13">
        <v>27</v>
      </c>
      <c r="AD13">
        <v>28</v>
      </c>
      <c r="AE13">
        <v>29</v>
      </c>
      <c r="AF13">
        <v>30</v>
      </c>
      <c r="AG13">
        <v>31</v>
      </c>
      <c r="AH13" s="18">
        <v>1</v>
      </c>
      <c r="AI13" s="18">
        <v>2</v>
      </c>
      <c r="AJ13" s="18">
        <v>3</v>
      </c>
      <c r="AK13" s="18">
        <v>4</v>
      </c>
      <c r="AL13" s="18">
        <v>5</v>
      </c>
      <c r="AM13" s="18">
        <v>6</v>
      </c>
      <c r="AN13" s="18">
        <v>7</v>
      </c>
      <c r="AO13" s="18">
        <v>8</v>
      </c>
      <c r="AP13" s="18">
        <v>9</v>
      </c>
      <c r="AQ13" s="18">
        <v>10</v>
      </c>
      <c r="AR13" s="18">
        <v>11</v>
      </c>
      <c r="AS13" s="18">
        <v>12</v>
      </c>
      <c r="AT13" s="18">
        <v>13</v>
      </c>
      <c r="AU13" s="18">
        <v>14</v>
      </c>
      <c r="AV13" s="18">
        <v>15</v>
      </c>
      <c r="AW13" s="18">
        <v>16</v>
      </c>
      <c r="AX13" s="18">
        <v>17</v>
      </c>
      <c r="AY13" s="18">
        <v>18</v>
      </c>
      <c r="AZ13" s="18">
        <v>19</v>
      </c>
      <c r="BA13" s="18">
        <v>20</v>
      </c>
      <c r="BB13" s="18">
        <v>21</v>
      </c>
      <c r="BC13" s="18">
        <v>22</v>
      </c>
      <c r="BD13" s="18">
        <v>23</v>
      </c>
      <c r="BE13" s="18">
        <v>24</v>
      </c>
      <c r="BF13" s="18">
        <v>25</v>
      </c>
      <c r="BG13" s="18">
        <v>26</v>
      </c>
      <c r="BH13" s="18">
        <v>27</v>
      </c>
      <c r="BI13" s="1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18">
        <v>1</v>
      </c>
      <c r="CQ13" s="18">
        <v>2</v>
      </c>
      <c r="CR13" s="18">
        <v>3</v>
      </c>
      <c r="CS13" s="18">
        <v>4</v>
      </c>
      <c r="CT13" s="18">
        <v>5</v>
      </c>
      <c r="CU13" s="18">
        <v>6</v>
      </c>
      <c r="CV13" s="18">
        <v>7</v>
      </c>
      <c r="CW13" s="18">
        <v>8</v>
      </c>
      <c r="CX13" s="18">
        <v>9</v>
      </c>
      <c r="CY13" s="18">
        <v>10</v>
      </c>
      <c r="CZ13" s="18">
        <v>11</v>
      </c>
      <c r="DA13" s="18">
        <v>12</v>
      </c>
      <c r="DB13" s="18">
        <v>13</v>
      </c>
      <c r="DC13" s="18">
        <v>14</v>
      </c>
      <c r="DD13" s="18">
        <v>15</v>
      </c>
      <c r="DE13" s="18">
        <v>16</v>
      </c>
      <c r="DF13" s="18">
        <v>17</v>
      </c>
      <c r="DG13" s="18">
        <v>18</v>
      </c>
      <c r="DH13" s="18">
        <v>19</v>
      </c>
      <c r="DI13" s="18">
        <v>20</v>
      </c>
      <c r="DJ13" s="18">
        <v>21</v>
      </c>
      <c r="DK13" s="18">
        <v>22</v>
      </c>
      <c r="DL13" s="18">
        <v>23</v>
      </c>
      <c r="DM13" s="18">
        <v>24</v>
      </c>
      <c r="DN13" s="18">
        <v>25</v>
      </c>
      <c r="DO13" s="18">
        <v>26</v>
      </c>
      <c r="DP13" s="18">
        <v>27</v>
      </c>
      <c r="DQ13" s="18">
        <v>28</v>
      </c>
      <c r="DR13" s="18">
        <v>29</v>
      </c>
      <c r="DS13" s="1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18">
        <v>1</v>
      </c>
      <c r="EZ13" s="18">
        <v>2</v>
      </c>
      <c r="FA13" s="18">
        <v>3</v>
      </c>
      <c r="FB13" s="18">
        <v>4</v>
      </c>
      <c r="FC13" s="18">
        <v>5</v>
      </c>
      <c r="FD13" s="18">
        <v>6</v>
      </c>
      <c r="FE13" s="18">
        <v>7</v>
      </c>
      <c r="FF13" s="18">
        <v>8</v>
      </c>
      <c r="FG13" s="18">
        <v>9</v>
      </c>
      <c r="FH13" s="18">
        <v>10</v>
      </c>
      <c r="FI13" s="18">
        <v>11</v>
      </c>
      <c r="FJ13" s="18">
        <v>12</v>
      </c>
      <c r="FK13" s="18">
        <v>13</v>
      </c>
      <c r="FL13" s="18">
        <v>14</v>
      </c>
      <c r="FM13" s="18">
        <v>15</v>
      </c>
      <c r="FN13" s="18">
        <v>16</v>
      </c>
      <c r="FO13" s="18">
        <v>17</v>
      </c>
      <c r="FP13" s="18">
        <v>18</v>
      </c>
      <c r="FQ13" s="18">
        <v>19</v>
      </c>
      <c r="FR13" s="18">
        <v>20</v>
      </c>
      <c r="FS13" s="18">
        <v>21</v>
      </c>
      <c r="FT13" s="18">
        <v>22</v>
      </c>
      <c r="FU13" s="18">
        <v>23</v>
      </c>
      <c r="FV13" s="18">
        <v>24</v>
      </c>
      <c r="FW13" s="18">
        <v>25</v>
      </c>
      <c r="FX13" s="18">
        <v>26</v>
      </c>
      <c r="FY13" s="18">
        <v>27</v>
      </c>
      <c r="FZ13" s="18">
        <v>28</v>
      </c>
      <c r="GA13" s="18">
        <v>29</v>
      </c>
      <c r="GB13" s="1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18">
        <v>1</v>
      </c>
      <c r="HI13" s="18">
        <v>2</v>
      </c>
      <c r="HJ13" s="18">
        <v>3</v>
      </c>
      <c r="HK13" s="18">
        <v>4</v>
      </c>
      <c r="HL13" s="18">
        <v>5</v>
      </c>
      <c r="HM13" s="18">
        <v>6</v>
      </c>
      <c r="HN13" s="18">
        <v>7</v>
      </c>
      <c r="HO13" s="18">
        <v>8</v>
      </c>
      <c r="HP13" s="18">
        <v>9</v>
      </c>
      <c r="HQ13" s="18">
        <v>10</v>
      </c>
      <c r="HR13" s="18">
        <v>11</v>
      </c>
      <c r="HS13" s="18">
        <v>12</v>
      </c>
      <c r="HT13" s="70">
        <v>13</v>
      </c>
      <c r="HU13" s="70">
        <v>14</v>
      </c>
      <c r="HV13" s="70">
        <v>15</v>
      </c>
      <c r="HW13" s="18">
        <v>16</v>
      </c>
      <c r="HX13" s="18">
        <v>17</v>
      </c>
      <c r="HY13" s="18">
        <v>18</v>
      </c>
      <c r="HZ13" s="18">
        <v>19</v>
      </c>
      <c r="IA13" s="18">
        <v>20</v>
      </c>
      <c r="IB13" s="18">
        <v>21</v>
      </c>
      <c r="IC13" s="18">
        <v>22</v>
      </c>
      <c r="ID13" s="18">
        <v>23</v>
      </c>
      <c r="IE13" s="18">
        <v>24</v>
      </c>
      <c r="IF13" s="18">
        <v>25</v>
      </c>
      <c r="IG13" s="18">
        <v>26</v>
      </c>
      <c r="IH13" s="18">
        <v>27</v>
      </c>
      <c r="II13" s="18">
        <v>28</v>
      </c>
      <c r="IJ13" s="18">
        <v>29</v>
      </c>
      <c r="IK13" s="18">
        <v>30</v>
      </c>
      <c r="IL13" s="1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18">
        <v>1</v>
      </c>
      <c r="JR13" s="18">
        <v>2</v>
      </c>
      <c r="JS13" s="18">
        <v>3</v>
      </c>
      <c r="JT13" s="18">
        <v>4</v>
      </c>
      <c r="JU13" s="18">
        <v>5</v>
      </c>
      <c r="JV13" s="18">
        <v>6</v>
      </c>
      <c r="JW13" s="18">
        <v>7</v>
      </c>
      <c r="JX13" s="18">
        <v>8</v>
      </c>
      <c r="JY13" s="18">
        <v>9</v>
      </c>
      <c r="JZ13" s="18">
        <v>10</v>
      </c>
      <c r="KA13" s="18">
        <v>11</v>
      </c>
      <c r="KB13" s="18">
        <v>12</v>
      </c>
      <c r="KC13" s="18">
        <v>13</v>
      </c>
      <c r="KD13" s="18">
        <v>14</v>
      </c>
      <c r="KE13" s="18">
        <v>15</v>
      </c>
      <c r="KF13" s="18">
        <v>16</v>
      </c>
      <c r="KG13" s="18">
        <v>17</v>
      </c>
      <c r="KH13" s="18">
        <v>18</v>
      </c>
      <c r="KI13" s="18">
        <v>19</v>
      </c>
      <c r="KJ13" s="18">
        <v>20</v>
      </c>
      <c r="KK13" s="18">
        <v>21</v>
      </c>
      <c r="KL13" s="18">
        <v>22</v>
      </c>
      <c r="KM13" s="18">
        <v>23</v>
      </c>
      <c r="KN13" s="18">
        <v>24</v>
      </c>
      <c r="KO13" s="18">
        <v>25</v>
      </c>
      <c r="KP13" s="18">
        <v>26</v>
      </c>
      <c r="KQ13" s="18">
        <v>27</v>
      </c>
      <c r="KR13" s="18">
        <v>28</v>
      </c>
      <c r="KS13" s="18">
        <v>29</v>
      </c>
      <c r="KT13" s="18">
        <v>30</v>
      </c>
      <c r="KU13" s="1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1">
        <v>29</v>
      </c>
      <c r="LY13" s="1">
        <v>30</v>
      </c>
      <c r="LZ13" s="18">
        <v>1</v>
      </c>
      <c r="MA13" s="18">
        <v>2</v>
      </c>
      <c r="MB13" s="18">
        <v>3</v>
      </c>
      <c r="MC13" s="18">
        <v>4</v>
      </c>
      <c r="MD13" s="18">
        <v>5</v>
      </c>
      <c r="ME13" s="18">
        <v>6</v>
      </c>
      <c r="MF13" s="18">
        <v>7</v>
      </c>
      <c r="MG13" s="18">
        <v>8</v>
      </c>
      <c r="MH13" s="18">
        <v>9</v>
      </c>
      <c r="MI13" s="18">
        <v>10</v>
      </c>
      <c r="MJ13" s="18">
        <v>11</v>
      </c>
      <c r="MK13" s="18">
        <v>12</v>
      </c>
      <c r="ML13" s="18">
        <v>13</v>
      </c>
      <c r="MM13" s="18">
        <v>14</v>
      </c>
      <c r="MN13" s="18">
        <v>15</v>
      </c>
      <c r="MO13" s="18">
        <v>16</v>
      </c>
      <c r="MP13" s="18">
        <v>17</v>
      </c>
      <c r="MQ13" s="18">
        <v>18</v>
      </c>
      <c r="MR13" s="18">
        <v>19</v>
      </c>
      <c r="MS13" s="18">
        <v>20</v>
      </c>
      <c r="MT13" s="18">
        <v>21</v>
      </c>
      <c r="MU13" s="18">
        <v>22</v>
      </c>
      <c r="MV13" s="21">
        <v>23</v>
      </c>
      <c r="MW13" s="18">
        <v>24</v>
      </c>
      <c r="MX13" s="18">
        <v>25</v>
      </c>
      <c r="MY13" s="18">
        <v>26</v>
      </c>
      <c r="MZ13" s="18">
        <v>27</v>
      </c>
      <c r="NA13" s="18">
        <v>28</v>
      </c>
      <c r="NB13" s="70">
        <v>29</v>
      </c>
      <c r="NC13" s="70">
        <v>30</v>
      </c>
      <c r="ND13" s="71">
        <v>31</v>
      </c>
      <c r="NE13" s="70">
        <v>1</v>
      </c>
      <c r="NF13" s="70">
        <v>2</v>
      </c>
      <c r="NG13" s="70">
        <v>3</v>
      </c>
      <c r="NH13" s="18">
        <v>4</v>
      </c>
      <c r="NI13" s="18">
        <v>5</v>
      </c>
      <c r="NJ13" s="18">
        <v>6</v>
      </c>
      <c r="NK13" s="18">
        <v>7</v>
      </c>
      <c r="NL13" s="18">
        <v>8</v>
      </c>
      <c r="NM13" s="18">
        <v>9</v>
      </c>
      <c r="NN13" s="18">
        <v>10</v>
      </c>
      <c r="NO13" s="18">
        <v>11</v>
      </c>
      <c r="NP13" s="18">
        <v>12</v>
      </c>
      <c r="NQ13" s="18">
        <v>13</v>
      </c>
      <c r="NR13" s="18">
        <v>14</v>
      </c>
      <c r="NS13" s="18">
        <v>15</v>
      </c>
      <c r="NT13" s="18">
        <v>16</v>
      </c>
      <c r="NU13" s="18">
        <v>17</v>
      </c>
      <c r="NV13" s="18">
        <v>18</v>
      </c>
      <c r="NW13" s="18">
        <v>19</v>
      </c>
      <c r="NX13" s="18">
        <v>20</v>
      </c>
      <c r="NY13" s="18">
        <v>21</v>
      </c>
      <c r="NZ13" s="18">
        <v>22</v>
      </c>
      <c r="OA13" s="21">
        <v>23</v>
      </c>
      <c r="OB13" s="18">
        <v>24</v>
      </c>
      <c r="OC13" s="18">
        <v>25</v>
      </c>
      <c r="OD13" s="18">
        <v>26</v>
      </c>
      <c r="OE13" s="18">
        <v>27</v>
      </c>
      <c r="OF13" s="18">
        <v>28</v>
      </c>
      <c r="OG13" s="18">
        <v>29</v>
      </c>
      <c r="OH13" s="18">
        <v>30</v>
      </c>
      <c r="OI13" s="1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18">
        <v>1</v>
      </c>
      <c r="PN13" s="18">
        <v>2</v>
      </c>
      <c r="PO13" s="18">
        <v>3</v>
      </c>
      <c r="PP13" s="18">
        <v>4</v>
      </c>
      <c r="PQ13" s="18">
        <v>5</v>
      </c>
      <c r="PR13" s="18">
        <v>6</v>
      </c>
      <c r="PS13" s="18">
        <v>7</v>
      </c>
      <c r="PT13" s="18">
        <v>8</v>
      </c>
      <c r="PU13" s="18">
        <v>9</v>
      </c>
      <c r="PV13" s="18">
        <v>10</v>
      </c>
      <c r="PW13" s="18">
        <v>11</v>
      </c>
      <c r="PX13" s="18">
        <v>12</v>
      </c>
      <c r="PY13" s="18">
        <v>13</v>
      </c>
      <c r="PZ13" s="18">
        <v>14</v>
      </c>
      <c r="QA13" s="18">
        <v>15</v>
      </c>
      <c r="QB13" s="18">
        <v>16</v>
      </c>
      <c r="QC13" s="18">
        <v>17</v>
      </c>
      <c r="QD13" s="18">
        <v>18</v>
      </c>
      <c r="QE13" s="18">
        <v>19</v>
      </c>
      <c r="QF13" s="18">
        <v>20</v>
      </c>
      <c r="QG13" s="18">
        <v>21</v>
      </c>
      <c r="QH13" s="18">
        <v>22</v>
      </c>
      <c r="QI13" s="18">
        <v>23</v>
      </c>
      <c r="QJ13" s="18">
        <v>24</v>
      </c>
      <c r="QK13" s="18">
        <v>25</v>
      </c>
      <c r="QL13" s="18">
        <v>26</v>
      </c>
      <c r="QM13" s="18">
        <v>27</v>
      </c>
      <c r="QN13" s="18">
        <v>28</v>
      </c>
      <c r="QO13" s="18">
        <v>29</v>
      </c>
      <c r="QP13" s="18">
        <v>30</v>
      </c>
      <c r="QQ13" s="18">
        <v>31</v>
      </c>
      <c r="QS13" s="186"/>
      <c r="QT13" s="16">
        <v>9</v>
      </c>
      <c r="QV13" s="18"/>
      <c r="QX13" s="18"/>
      <c r="QZ13" s="18"/>
      <c r="RB13" s="18"/>
      <c r="RD13" s="18"/>
      <c r="RF13" s="18">
        <v>1</v>
      </c>
      <c r="RG13" s="18">
        <v>2</v>
      </c>
      <c r="RH13" s="18">
        <v>3</v>
      </c>
      <c r="RI13" s="18">
        <v>4</v>
      </c>
      <c r="RJ13" s="18">
        <v>5</v>
      </c>
      <c r="RK13" s="18">
        <v>6</v>
      </c>
      <c r="RL13" s="18">
        <v>7</v>
      </c>
      <c r="RM13" s="18">
        <v>8</v>
      </c>
      <c r="RN13" s="18">
        <v>9</v>
      </c>
      <c r="RO13" s="18">
        <v>10</v>
      </c>
      <c r="RP13" s="18">
        <v>11</v>
      </c>
      <c r="RQ13" s="18">
        <v>12</v>
      </c>
      <c r="RR13" s="18">
        <v>13</v>
      </c>
      <c r="RS13" s="18">
        <v>14</v>
      </c>
      <c r="RT13" s="18">
        <v>15</v>
      </c>
      <c r="RU13" s="18">
        <v>16</v>
      </c>
      <c r="RV13" s="18">
        <v>17</v>
      </c>
      <c r="RW13" s="18">
        <v>18</v>
      </c>
      <c r="RX13" s="18">
        <v>19</v>
      </c>
      <c r="RY13" s="18">
        <v>20</v>
      </c>
      <c r="RZ13" s="18">
        <v>21</v>
      </c>
      <c r="SA13" s="18">
        <v>22</v>
      </c>
      <c r="SB13" s="18">
        <v>23</v>
      </c>
      <c r="SC13" s="18">
        <v>24</v>
      </c>
      <c r="SD13" s="18">
        <v>25</v>
      </c>
      <c r="SE13" s="18">
        <v>26</v>
      </c>
      <c r="SF13" s="18">
        <v>27</v>
      </c>
      <c r="SG13" s="18">
        <v>28</v>
      </c>
      <c r="SH13" s="18">
        <v>0</v>
      </c>
    </row>
    <row r="14" spans="1:503" ht="15" customHeight="1" x14ac:dyDescent="0.15">
      <c r="A14" s="17"/>
      <c r="B14" s="16">
        <v>10</v>
      </c>
      <c r="C14" s="15" t="s">
        <v>35</v>
      </c>
      <c r="D14" t="s">
        <v>2</v>
      </c>
      <c r="E14" t="s">
        <v>0</v>
      </c>
      <c r="F14" t="s">
        <v>3</v>
      </c>
      <c r="G14" t="s">
        <v>4</v>
      </c>
      <c r="H14" t="s">
        <v>5</v>
      </c>
      <c r="I14" t="s">
        <v>6</v>
      </c>
      <c r="J14" t="s">
        <v>7</v>
      </c>
      <c r="K14" t="s">
        <v>2</v>
      </c>
      <c r="L14" s="15" t="s">
        <v>54</v>
      </c>
      <c r="M14" t="s">
        <v>3</v>
      </c>
      <c r="N14" t="s">
        <v>4</v>
      </c>
      <c r="O14" t="s">
        <v>5</v>
      </c>
      <c r="P14" t="s">
        <v>6</v>
      </c>
      <c r="Q14" t="s">
        <v>7</v>
      </c>
      <c r="R14" t="s">
        <v>2</v>
      </c>
      <c r="S14" t="s">
        <v>0</v>
      </c>
      <c r="T14" t="s">
        <v>3</v>
      </c>
      <c r="U14" t="s">
        <v>4</v>
      </c>
      <c r="V14" t="s">
        <v>5</v>
      </c>
      <c r="W14" t="s">
        <v>6</v>
      </c>
      <c r="X14" t="s">
        <v>7</v>
      </c>
      <c r="Y14" t="s">
        <v>2</v>
      </c>
      <c r="Z14" t="s">
        <v>0</v>
      </c>
      <c r="AA14" t="s">
        <v>3</v>
      </c>
      <c r="AB14" t="s">
        <v>4</v>
      </c>
      <c r="AC14" t="s">
        <v>5</v>
      </c>
      <c r="AD14" t="s">
        <v>6</v>
      </c>
      <c r="AE14" t="s">
        <v>7</v>
      </c>
      <c r="AF14" t="s">
        <v>2</v>
      </c>
      <c r="AG14" t="s">
        <v>0</v>
      </c>
      <c r="AH14" s="18" t="s">
        <v>3</v>
      </c>
      <c r="AI14" s="18" t="s">
        <v>4</v>
      </c>
      <c r="AJ14" s="18" t="s">
        <v>5</v>
      </c>
      <c r="AK14" s="18" t="s">
        <v>6</v>
      </c>
      <c r="AL14" s="18" t="s">
        <v>7</v>
      </c>
      <c r="AM14" s="18" t="s">
        <v>2</v>
      </c>
      <c r="AN14" s="18" t="s">
        <v>0</v>
      </c>
      <c r="AO14" s="18" t="s">
        <v>3</v>
      </c>
      <c r="AP14" s="18" t="s">
        <v>4</v>
      </c>
      <c r="AQ14" s="18" t="s">
        <v>5</v>
      </c>
      <c r="AR14" s="21" t="s">
        <v>58</v>
      </c>
      <c r="AS14" s="18" t="s">
        <v>7</v>
      </c>
      <c r="AT14" s="18" t="s">
        <v>2</v>
      </c>
      <c r="AU14" s="18" t="s">
        <v>0</v>
      </c>
      <c r="AV14" s="18" t="s">
        <v>3</v>
      </c>
      <c r="AW14" s="18" t="s">
        <v>4</v>
      </c>
      <c r="AX14" s="18" t="s">
        <v>5</v>
      </c>
      <c r="AY14" s="18" t="s">
        <v>6</v>
      </c>
      <c r="AZ14" s="18" t="s">
        <v>7</v>
      </c>
      <c r="BA14" s="18" t="s">
        <v>2</v>
      </c>
      <c r="BB14" s="18" t="s">
        <v>0</v>
      </c>
      <c r="BC14" s="18" t="s">
        <v>3</v>
      </c>
      <c r="BD14" s="18" t="s">
        <v>4</v>
      </c>
      <c r="BE14" s="18" t="s">
        <v>5</v>
      </c>
      <c r="BF14" s="18" t="s">
        <v>6</v>
      </c>
      <c r="BG14" s="18" t="s">
        <v>7</v>
      </c>
      <c r="BH14" s="18" t="s">
        <v>2</v>
      </c>
      <c r="BI14" s="18" t="s">
        <v>0</v>
      </c>
      <c r="BK14" t="s">
        <v>3</v>
      </c>
      <c r="BL14" t="s">
        <v>4</v>
      </c>
      <c r="BM14" t="s">
        <v>5</v>
      </c>
      <c r="BN14" t="s">
        <v>6</v>
      </c>
      <c r="BO14" t="s">
        <v>7</v>
      </c>
      <c r="BP14" t="s">
        <v>2</v>
      </c>
      <c r="BQ14" t="s">
        <v>0</v>
      </c>
      <c r="BR14" t="s">
        <v>3</v>
      </c>
      <c r="BS14" t="s">
        <v>4</v>
      </c>
      <c r="BT14" t="s">
        <v>5</v>
      </c>
      <c r="BU14" t="s">
        <v>6</v>
      </c>
      <c r="BV14" t="s">
        <v>7</v>
      </c>
      <c r="BW14" t="s">
        <v>2</v>
      </c>
      <c r="BX14" t="s">
        <v>0</v>
      </c>
      <c r="BY14" t="s">
        <v>3</v>
      </c>
      <c r="BZ14" t="s">
        <v>4</v>
      </c>
      <c r="CA14" t="s">
        <v>5</v>
      </c>
      <c r="CB14" t="s">
        <v>6</v>
      </c>
      <c r="CC14" t="s">
        <v>7</v>
      </c>
      <c r="CD14" t="s">
        <v>2</v>
      </c>
      <c r="CE14" s="15" t="s">
        <v>54</v>
      </c>
      <c r="CF14" t="s">
        <v>3</v>
      </c>
      <c r="CG14" t="s">
        <v>4</v>
      </c>
      <c r="CH14" t="s">
        <v>5</v>
      </c>
      <c r="CI14" t="s">
        <v>6</v>
      </c>
      <c r="CJ14" t="s">
        <v>7</v>
      </c>
      <c r="CK14" t="s">
        <v>2</v>
      </c>
      <c r="CL14" t="s">
        <v>0</v>
      </c>
      <c r="CM14" t="s">
        <v>3</v>
      </c>
      <c r="CN14" t="s">
        <v>4</v>
      </c>
      <c r="CO14" t="s">
        <v>5</v>
      </c>
      <c r="CP14" s="18" t="s">
        <v>6</v>
      </c>
      <c r="CQ14" s="18" t="s">
        <v>7</v>
      </c>
      <c r="CR14" s="18" t="s">
        <v>2</v>
      </c>
      <c r="CS14" s="18" t="s">
        <v>0</v>
      </c>
      <c r="CT14" s="18" t="s">
        <v>3</v>
      </c>
      <c r="CU14" s="18" t="s">
        <v>4</v>
      </c>
      <c r="CV14" s="18" t="s">
        <v>5</v>
      </c>
      <c r="CW14" s="18" t="s">
        <v>6</v>
      </c>
      <c r="CX14" s="18" t="s">
        <v>7</v>
      </c>
      <c r="CY14" s="18" t="s">
        <v>2</v>
      </c>
      <c r="CZ14" s="18" t="s">
        <v>0</v>
      </c>
      <c r="DA14" s="18" t="s">
        <v>3</v>
      </c>
      <c r="DB14" s="18" t="s">
        <v>4</v>
      </c>
      <c r="DC14" s="18" t="s">
        <v>5</v>
      </c>
      <c r="DD14" s="18" t="s">
        <v>6</v>
      </c>
      <c r="DE14" s="18" t="s">
        <v>7</v>
      </c>
      <c r="DF14" s="18" t="s">
        <v>2</v>
      </c>
      <c r="DG14" s="18" t="s">
        <v>0</v>
      </c>
      <c r="DH14" s="18" t="s">
        <v>3</v>
      </c>
      <c r="DI14" s="18" t="s">
        <v>4</v>
      </c>
      <c r="DJ14" s="18" t="s">
        <v>5</v>
      </c>
      <c r="DK14" s="18" t="s">
        <v>6</v>
      </c>
      <c r="DL14" s="18" t="s">
        <v>7</v>
      </c>
      <c r="DM14" s="18" t="s">
        <v>2</v>
      </c>
      <c r="DN14" s="18" t="s">
        <v>0</v>
      </c>
      <c r="DO14" s="18" t="s">
        <v>3</v>
      </c>
      <c r="DP14" s="18" t="s">
        <v>4</v>
      </c>
      <c r="DQ14" s="18" t="s">
        <v>5</v>
      </c>
      <c r="DR14" s="21" t="s">
        <v>58</v>
      </c>
      <c r="DS14" s="18" t="s">
        <v>7</v>
      </c>
      <c r="DT14" t="s">
        <v>2</v>
      </c>
      <c r="DU14" t="s">
        <v>0</v>
      </c>
      <c r="DV14" s="15" t="s">
        <v>55</v>
      </c>
      <c r="DW14" s="76" t="s">
        <v>56</v>
      </c>
      <c r="DX14" s="76" t="s">
        <v>57</v>
      </c>
      <c r="DY14" t="s">
        <v>6</v>
      </c>
      <c r="DZ14" t="s">
        <v>7</v>
      </c>
      <c r="EA14" t="s">
        <v>2</v>
      </c>
      <c r="EB14" t="s">
        <v>0</v>
      </c>
      <c r="EC14" t="s">
        <v>3</v>
      </c>
      <c r="ED14" t="s">
        <v>4</v>
      </c>
      <c r="EE14" t="s">
        <v>5</v>
      </c>
      <c r="EF14" t="s">
        <v>6</v>
      </c>
      <c r="EG14" t="s">
        <v>7</v>
      </c>
      <c r="EH14" t="s">
        <v>2</v>
      </c>
      <c r="EI14" t="s">
        <v>0</v>
      </c>
      <c r="EJ14" t="s">
        <v>3</v>
      </c>
      <c r="EK14" t="s">
        <v>4</v>
      </c>
      <c r="EL14" t="s">
        <v>5</v>
      </c>
      <c r="EM14" t="s">
        <v>6</v>
      </c>
      <c r="EN14" t="s">
        <v>7</v>
      </c>
      <c r="EO14" t="s">
        <v>2</v>
      </c>
      <c r="EP14" t="s">
        <v>0</v>
      </c>
      <c r="EQ14" t="s">
        <v>3</v>
      </c>
      <c r="ER14" t="s">
        <v>4</v>
      </c>
      <c r="ES14" t="s">
        <v>5</v>
      </c>
      <c r="ET14" t="s">
        <v>6</v>
      </c>
      <c r="EU14" t="s">
        <v>7</v>
      </c>
      <c r="EV14" t="s">
        <v>2</v>
      </c>
      <c r="EW14" t="s">
        <v>0</v>
      </c>
      <c r="EX14" t="s">
        <v>3</v>
      </c>
      <c r="EY14" s="18" t="s">
        <v>4</v>
      </c>
      <c r="EZ14" s="18" t="s">
        <v>5</v>
      </c>
      <c r="FA14" s="18" t="s">
        <v>6</v>
      </c>
      <c r="FB14" s="18" t="s">
        <v>7</v>
      </c>
      <c r="FC14" s="18" t="s">
        <v>2</v>
      </c>
      <c r="FD14" s="18" t="s">
        <v>0</v>
      </c>
      <c r="FE14" s="18" t="s">
        <v>3</v>
      </c>
      <c r="FF14" s="18" t="s">
        <v>4</v>
      </c>
      <c r="FG14" s="18" t="s">
        <v>5</v>
      </c>
      <c r="FH14" s="18" t="s">
        <v>6</v>
      </c>
      <c r="FI14" s="18" t="s">
        <v>7</v>
      </c>
      <c r="FJ14" s="18" t="s">
        <v>2</v>
      </c>
      <c r="FK14" s="18" t="s">
        <v>0</v>
      </c>
      <c r="FL14" s="18" t="s">
        <v>3</v>
      </c>
      <c r="FM14" s="18" t="s">
        <v>4</v>
      </c>
      <c r="FN14" s="18" t="s">
        <v>5</v>
      </c>
      <c r="FO14" s="18" t="s">
        <v>6</v>
      </c>
      <c r="FP14" s="18" t="s">
        <v>7</v>
      </c>
      <c r="FQ14" s="18" t="s">
        <v>2</v>
      </c>
      <c r="FR14" s="18" t="s">
        <v>0</v>
      </c>
      <c r="FS14" s="18" t="s">
        <v>3</v>
      </c>
      <c r="FT14" s="18" t="s">
        <v>4</v>
      </c>
      <c r="FU14" s="18" t="s">
        <v>5</v>
      </c>
      <c r="FV14" s="18" t="s">
        <v>6</v>
      </c>
      <c r="FW14" s="18" t="s">
        <v>7</v>
      </c>
      <c r="FX14" s="18" t="s">
        <v>2</v>
      </c>
      <c r="FY14" s="18" t="s">
        <v>0</v>
      </c>
      <c r="FZ14" s="18" t="s">
        <v>3</v>
      </c>
      <c r="GA14" s="18" t="s">
        <v>4</v>
      </c>
      <c r="GB14" s="18" t="s">
        <v>5</v>
      </c>
      <c r="GC14" t="s">
        <v>6</v>
      </c>
      <c r="GD14" t="s">
        <v>7</v>
      </c>
      <c r="GE14" t="s">
        <v>2</v>
      </c>
      <c r="GF14" t="s">
        <v>0</v>
      </c>
      <c r="GG14" t="s">
        <v>3</v>
      </c>
      <c r="GH14" t="s">
        <v>4</v>
      </c>
      <c r="GI14" t="s">
        <v>5</v>
      </c>
      <c r="GJ14" t="s">
        <v>6</v>
      </c>
      <c r="GK14" t="s">
        <v>7</v>
      </c>
      <c r="GL14" t="s">
        <v>2</v>
      </c>
      <c r="GM14" t="s">
        <v>0</v>
      </c>
      <c r="GN14" t="s">
        <v>3</v>
      </c>
      <c r="GO14" t="s">
        <v>4</v>
      </c>
      <c r="GP14" t="s">
        <v>5</v>
      </c>
      <c r="GQ14" t="s">
        <v>6</v>
      </c>
      <c r="GR14" t="s">
        <v>7</v>
      </c>
      <c r="GS14" t="s">
        <v>2</v>
      </c>
      <c r="GT14" s="15" t="s">
        <v>54</v>
      </c>
      <c r="GU14" t="s">
        <v>3</v>
      </c>
      <c r="GV14" t="s">
        <v>4</v>
      </c>
      <c r="GW14" t="s">
        <v>5</v>
      </c>
      <c r="GX14" t="s">
        <v>6</v>
      </c>
      <c r="GY14" t="s">
        <v>7</v>
      </c>
      <c r="GZ14" t="s">
        <v>2</v>
      </c>
      <c r="HA14" t="s">
        <v>0</v>
      </c>
      <c r="HB14" t="s">
        <v>3</v>
      </c>
      <c r="HC14" t="s">
        <v>4</v>
      </c>
      <c r="HD14" t="s">
        <v>5</v>
      </c>
      <c r="HE14" t="s">
        <v>6</v>
      </c>
      <c r="HF14" t="s">
        <v>7</v>
      </c>
      <c r="HG14" t="s">
        <v>2</v>
      </c>
      <c r="HH14" s="18" t="s">
        <v>0</v>
      </c>
      <c r="HI14" s="18" t="s">
        <v>3</v>
      </c>
      <c r="HJ14" s="18" t="s">
        <v>4</v>
      </c>
      <c r="HK14" s="18" t="s">
        <v>5</v>
      </c>
      <c r="HL14" s="18" t="s">
        <v>6</v>
      </c>
      <c r="HM14" s="18" t="s">
        <v>7</v>
      </c>
      <c r="HN14" s="18" t="s">
        <v>2</v>
      </c>
      <c r="HO14" s="18" t="s">
        <v>0</v>
      </c>
      <c r="HP14" s="18" t="s">
        <v>3</v>
      </c>
      <c r="HQ14" s="18" t="s">
        <v>4</v>
      </c>
      <c r="HR14" s="21" t="s">
        <v>57</v>
      </c>
      <c r="HS14" s="18" t="s">
        <v>6</v>
      </c>
      <c r="HT14" s="70" t="s">
        <v>7</v>
      </c>
      <c r="HU14" s="70" t="s">
        <v>2</v>
      </c>
      <c r="HV14" s="70" t="s">
        <v>54</v>
      </c>
      <c r="HW14" s="18" t="s">
        <v>3</v>
      </c>
      <c r="HX14" s="18" t="s">
        <v>4</v>
      </c>
      <c r="HY14" s="18" t="s">
        <v>5</v>
      </c>
      <c r="HZ14" s="18" t="s">
        <v>6</v>
      </c>
      <c r="IA14" s="18" t="s">
        <v>7</v>
      </c>
      <c r="IB14" s="18" t="s">
        <v>2</v>
      </c>
      <c r="IC14" s="18" t="s">
        <v>0</v>
      </c>
      <c r="ID14" s="18" t="s">
        <v>3</v>
      </c>
      <c r="IE14" s="18" t="s">
        <v>4</v>
      </c>
      <c r="IF14" s="18" t="s">
        <v>5</v>
      </c>
      <c r="IG14" s="18" t="s">
        <v>6</v>
      </c>
      <c r="IH14" s="18" t="s">
        <v>7</v>
      </c>
      <c r="II14" s="18" t="s">
        <v>2</v>
      </c>
      <c r="IJ14" s="18" t="s">
        <v>0</v>
      </c>
      <c r="IK14" s="18" t="s">
        <v>3</v>
      </c>
      <c r="IL14" s="18" t="s">
        <v>4</v>
      </c>
      <c r="IM14" t="s">
        <v>5</v>
      </c>
      <c r="IN14" t="s">
        <v>6</v>
      </c>
      <c r="IO14" t="s">
        <v>7</v>
      </c>
      <c r="IP14" t="s">
        <v>2</v>
      </c>
      <c r="IQ14" t="s">
        <v>0</v>
      </c>
      <c r="IR14" t="s">
        <v>3</v>
      </c>
      <c r="IS14" t="s">
        <v>4</v>
      </c>
      <c r="IT14" t="s">
        <v>5</v>
      </c>
      <c r="IU14" t="s">
        <v>6</v>
      </c>
      <c r="IV14" t="s">
        <v>7</v>
      </c>
      <c r="IW14" t="s">
        <v>2</v>
      </c>
      <c r="IX14" t="s">
        <v>0</v>
      </c>
      <c r="IY14" t="s">
        <v>3</v>
      </c>
      <c r="IZ14" t="s">
        <v>4</v>
      </c>
      <c r="JA14" t="s">
        <v>5</v>
      </c>
      <c r="JB14" t="s">
        <v>6</v>
      </c>
      <c r="JC14" t="s">
        <v>7</v>
      </c>
      <c r="JD14" t="s">
        <v>2</v>
      </c>
      <c r="JE14" s="15" t="s">
        <v>54</v>
      </c>
      <c r="JF14" t="s">
        <v>3</v>
      </c>
      <c r="JG14" t="s">
        <v>4</v>
      </c>
      <c r="JH14" t="s">
        <v>5</v>
      </c>
      <c r="JI14" s="15" t="s">
        <v>58</v>
      </c>
      <c r="JJ14" t="s">
        <v>7</v>
      </c>
      <c r="JK14" t="s">
        <v>2</v>
      </c>
      <c r="JL14" t="s">
        <v>0</v>
      </c>
      <c r="JM14" t="s">
        <v>3</v>
      </c>
      <c r="JN14" t="s">
        <v>4</v>
      </c>
      <c r="JO14" t="s">
        <v>5</v>
      </c>
      <c r="JP14" t="s">
        <v>6</v>
      </c>
      <c r="JQ14" s="18" t="s">
        <v>7</v>
      </c>
      <c r="JR14" s="18" t="s">
        <v>2</v>
      </c>
      <c r="JS14" s="18" t="s">
        <v>0</v>
      </c>
      <c r="JT14" s="18" t="s">
        <v>3</v>
      </c>
      <c r="JU14" s="18" t="s">
        <v>4</v>
      </c>
      <c r="JV14" s="18" t="s">
        <v>5</v>
      </c>
      <c r="JW14" s="18" t="s">
        <v>6</v>
      </c>
      <c r="JX14" s="18" t="s">
        <v>7</v>
      </c>
      <c r="JY14" s="18" t="s">
        <v>2</v>
      </c>
      <c r="JZ14" s="21" t="s">
        <v>54</v>
      </c>
      <c r="KA14" s="18" t="s">
        <v>3</v>
      </c>
      <c r="KB14" s="18" t="s">
        <v>4</v>
      </c>
      <c r="KC14" s="18" t="s">
        <v>5</v>
      </c>
      <c r="KD14" s="18" t="s">
        <v>6</v>
      </c>
      <c r="KE14" s="18" t="s">
        <v>7</v>
      </c>
      <c r="KF14" s="18" t="s">
        <v>2</v>
      </c>
      <c r="KG14" s="18" t="s">
        <v>0</v>
      </c>
      <c r="KH14" s="18" t="s">
        <v>3</v>
      </c>
      <c r="KI14" s="18" t="s">
        <v>4</v>
      </c>
      <c r="KJ14" s="18" t="s">
        <v>5</v>
      </c>
      <c r="KK14" s="18" t="s">
        <v>6</v>
      </c>
      <c r="KL14" s="18" t="s">
        <v>7</v>
      </c>
      <c r="KM14" s="18" t="s">
        <v>2</v>
      </c>
      <c r="KN14" s="18" t="s">
        <v>0</v>
      </c>
      <c r="KO14" s="18" t="s">
        <v>3</v>
      </c>
      <c r="KP14" s="18" t="s">
        <v>4</v>
      </c>
      <c r="KQ14" s="18" t="s">
        <v>5</v>
      </c>
      <c r="KR14" s="18" t="s">
        <v>6</v>
      </c>
      <c r="KS14" s="18" t="s">
        <v>7</v>
      </c>
      <c r="KT14" s="18" t="s">
        <v>2</v>
      </c>
      <c r="KU14" s="18" t="s">
        <v>0</v>
      </c>
      <c r="KV14" t="s">
        <v>3</v>
      </c>
      <c r="KW14" t="s">
        <v>4</v>
      </c>
      <c r="KX14" s="15" t="s">
        <v>57</v>
      </c>
      <c r="KY14" t="s">
        <v>6</v>
      </c>
      <c r="KZ14" t="s">
        <v>7</v>
      </c>
      <c r="LA14" t="s">
        <v>2</v>
      </c>
      <c r="LB14" t="s">
        <v>0</v>
      </c>
      <c r="LC14" t="s">
        <v>3</v>
      </c>
      <c r="LD14" t="s">
        <v>4</v>
      </c>
      <c r="LE14" t="s">
        <v>5</v>
      </c>
      <c r="LF14" t="s">
        <v>6</v>
      </c>
      <c r="LG14" t="s">
        <v>7</v>
      </c>
      <c r="LH14" t="s">
        <v>2</v>
      </c>
      <c r="LI14" t="s">
        <v>0</v>
      </c>
      <c r="LJ14" t="s">
        <v>3</v>
      </c>
      <c r="LK14" t="s">
        <v>4</v>
      </c>
      <c r="LL14" t="s">
        <v>5</v>
      </c>
      <c r="LM14" t="s">
        <v>6</v>
      </c>
      <c r="LN14" t="s">
        <v>7</v>
      </c>
      <c r="LO14" t="s">
        <v>2</v>
      </c>
      <c r="LP14" t="s">
        <v>0</v>
      </c>
      <c r="LQ14" t="s">
        <v>3</v>
      </c>
      <c r="LR14" s="76" t="s">
        <v>56</v>
      </c>
      <c r="LS14" t="s">
        <v>5</v>
      </c>
      <c r="LT14" t="s">
        <v>6</v>
      </c>
      <c r="LU14" t="s">
        <v>7</v>
      </c>
      <c r="LV14" t="s">
        <v>2</v>
      </c>
      <c r="LW14" t="s">
        <v>0</v>
      </c>
      <c r="LX14" s="1" t="s">
        <v>3</v>
      </c>
      <c r="LY14" s="1" t="s">
        <v>4</v>
      </c>
      <c r="LZ14" s="18" t="s">
        <v>5</v>
      </c>
      <c r="MA14" s="18" t="s">
        <v>6</v>
      </c>
      <c r="MB14" s="18" t="s">
        <v>7</v>
      </c>
      <c r="MC14" s="18" t="s">
        <v>2</v>
      </c>
      <c r="MD14" s="18" t="s">
        <v>0</v>
      </c>
      <c r="ME14" s="18" t="s">
        <v>3</v>
      </c>
      <c r="MF14" s="18" t="s">
        <v>4</v>
      </c>
      <c r="MG14" s="18" t="s">
        <v>5</v>
      </c>
      <c r="MH14" s="18" t="s">
        <v>6</v>
      </c>
      <c r="MI14" s="18" t="s">
        <v>7</v>
      </c>
      <c r="MJ14" s="18" t="s">
        <v>2</v>
      </c>
      <c r="MK14" s="18" t="s">
        <v>0</v>
      </c>
      <c r="ML14" s="18" t="s">
        <v>3</v>
      </c>
      <c r="MM14" s="18" t="s">
        <v>4</v>
      </c>
      <c r="MN14" s="18" t="s">
        <v>5</v>
      </c>
      <c r="MO14" s="18" t="s">
        <v>6</v>
      </c>
      <c r="MP14" s="18" t="s">
        <v>7</v>
      </c>
      <c r="MQ14" s="18" t="s">
        <v>2</v>
      </c>
      <c r="MR14" s="18" t="s">
        <v>0</v>
      </c>
      <c r="MS14" s="18" t="s">
        <v>3</v>
      </c>
      <c r="MT14" s="18" t="s">
        <v>4</v>
      </c>
      <c r="MU14" s="18" t="s">
        <v>5</v>
      </c>
      <c r="MV14" s="35" t="s">
        <v>58</v>
      </c>
      <c r="MW14" s="18" t="s">
        <v>7</v>
      </c>
      <c r="MX14" s="18" t="s">
        <v>2</v>
      </c>
      <c r="MY14" s="18" t="s">
        <v>0</v>
      </c>
      <c r="MZ14" s="18" t="s">
        <v>3</v>
      </c>
      <c r="NA14" s="18" t="s">
        <v>4</v>
      </c>
      <c r="NB14" s="70" t="s">
        <v>57</v>
      </c>
      <c r="NC14" s="70" t="s">
        <v>58</v>
      </c>
      <c r="ND14" s="71" t="s">
        <v>7</v>
      </c>
      <c r="NE14" s="72" t="s">
        <v>34</v>
      </c>
      <c r="NF14" s="70" t="s">
        <v>54</v>
      </c>
      <c r="NG14" s="70" t="s">
        <v>55</v>
      </c>
      <c r="NH14" s="18" t="s">
        <v>4</v>
      </c>
      <c r="NI14" s="18" t="s">
        <v>5</v>
      </c>
      <c r="NJ14" s="18" t="s">
        <v>6</v>
      </c>
      <c r="NK14" s="18" t="s">
        <v>7</v>
      </c>
      <c r="NL14" s="18" t="s">
        <v>2</v>
      </c>
      <c r="NM14" s="35" t="s">
        <v>54</v>
      </c>
      <c r="NN14" s="18" t="s">
        <v>3</v>
      </c>
      <c r="NO14" s="18" t="s">
        <v>4</v>
      </c>
      <c r="NP14" s="18" t="s">
        <v>5</v>
      </c>
      <c r="NQ14" s="18" t="s">
        <v>6</v>
      </c>
      <c r="NR14" s="18" t="s">
        <v>7</v>
      </c>
      <c r="NS14" s="18" t="s">
        <v>2</v>
      </c>
      <c r="NT14" s="18" t="s">
        <v>0</v>
      </c>
      <c r="NU14" s="18" t="s">
        <v>3</v>
      </c>
      <c r="NV14" s="18" t="s">
        <v>4</v>
      </c>
      <c r="NW14" s="18" t="s">
        <v>5</v>
      </c>
      <c r="NX14" s="18" t="s">
        <v>6</v>
      </c>
      <c r="NY14" s="18" t="s">
        <v>7</v>
      </c>
      <c r="NZ14" s="18" t="s">
        <v>2</v>
      </c>
      <c r="OA14" s="18" t="s">
        <v>0</v>
      </c>
      <c r="OB14" s="18" t="s">
        <v>3</v>
      </c>
      <c r="OC14" s="18" t="s">
        <v>4</v>
      </c>
      <c r="OD14" s="18" t="s">
        <v>5</v>
      </c>
      <c r="OE14" s="18" t="s">
        <v>6</v>
      </c>
      <c r="OF14" s="18" t="s">
        <v>7</v>
      </c>
      <c r="OG14" s="18" t="s">
        <v>2</v>
      </c>
      <c r="OH14" s="18" t="s">
        <v>0</v>
      </c>
      <c r="OI14" s="18" t="s">
        <v>3</v>
      </c>
      <c r="OJ14" t="s">
        <v>4</v>
      </c>
      <c r="OK14" t="s">
        <v>5</v>
      </c>
      <c r="OL14" t="s">
        <v>6</v>
      </c>
      <c r="OM14" t="s">
        <v>7</v>
      </c>
      <c r="ON14" t="s">
        <v>2</v>
      </c>
      <c r="OO14" t="s">
        <v>0</v>
      </c>
      <c r="OP14" t="s">
        <v>3</v>
      </c>
      <c r="OQ14" t="s">
        <v>4</v>
      </c>
      <c r="OR14" t="s">
        <v>5</v>
      </c>
      <c r="OS14" t="s">
        <v>6</v>
      </c>
      <c r="OT14" s="15" t="s">
        <v>35</v>
      </c>
      <c r="OU14" t="s">
        <v>2</v>
      </c>
      <c r="OV14" t="s">
        <v>0</v>
      </c>
      <c r="OW14" t="s">
        <v>3</v>
      </c>
      <c r="OX14" t="s">
        <v>4</v>
      </c>
      <c r="OY14" t="s">
        <v>5</v>
      </c>
      <c r="OZ14" t="s">
        <v>6</v>
      </c>
      <c r="PA14" t="s">
        <v>7</v>
      </c>
      <c r="PB14" t="s">
        <v>2</v>
      </c>
      <c r="PC14" t="s">
        <v>0</v>
      </c>
      <c r="PD14" t="s">
        <v>3</v>
      </c>
      <c r="PE14" t="s">
        <v>4</v>
      </c>
      <c r="PF14" t="s">
        <v>5</v>
      </c>
      <c r="PG14" t="s">
        <v>6</v>
      </c>
      <c r="PH14" t="s">
        <v>7</v>
      </c>
      <c r="PI14" t="s">
        <v>2</v>
      </c>
      <c r="PJ14" t="s">
        <v>0</v>
      </c>
      <c r="PK14" t="s">
        <v>3</v>
      </c>
      <c r="PM14" s="18" t="s">
        <v>4</v>
      </c>
      <c r="PN14" s="18" t="s">
        <v>5</v>
      </c>
      <c r="PO14" s="18" t="s">
        <v>6</v>
      </c>
      <c r="PP14" s="18" t="s">
        <v>7</v>
      </c>
      <c r="PQ14" s="18" t="s">
        <v>2</v>
      </c>
      <c r="PR14" s="18" t="s">
        <v>0</v>
      </c>
      <c r="PS14" s="18" t="s">
        <v>3</v>
      </c>
      <c r="PT14" s="18" t="s">
        <v>4</v>
      </c>
      <c r="PU14" s="18" t="s">
        <v>5</v>
      </c>
      <c r="PV14" s="18" t="s">
        <v>6</v>
      </c>
      <c r="PW14" s="18" t="s">
        <v>7</v>
      </c>
      <c r="PX14" s="18" t="s">
        <v>2</v>
      </c>
      <c r="PY14" s="18" t="s">
        <v>0</v>
      </c>
      <c r="PZ14" s="18" t="s">
        <v>3</v>
      </c>
      <c r="QA14" s="18" t="s">
        <v>4</v>
      </c>
      <c r="QB14" s="18" t="s">
        <v>5</v>
      </c>
      <c r="QC14" s="18" t="s">
        <v>6</v>
      </c>
      <c r="QD14" s="18" t="s">
        <v>7</v>
      </c>
      <c r="QE14" s="18" t="s">
        <v>2</v>
      </c>
      <c r="QF14" s="18" t="s">
        <v>0</v>
      </c>
      <c r="QG14" s="35" t="s">
        <v>55</v>
      </c>
      <c r="QH14" s="18" t="s">
        <v>4</v>
      </c>
      <c r="QI14" s="18" t="s">
        <v>5</v>
      </c>
      <c r="QJ14" s="18" t="s">
        <v>6</v>
      </c>
      <c r="QK14" s="18" t="s">
        <v>7</v>
      </c>
      <c r="QL14" s="18" t="s">
        <v>2</v>
      </c>
      <c r="QM14" s="18" t="s">
        <v>0</v>
      </c>
      <c r="QN14" s="18" t="s">
        <v>3</v>
      </c>
      <c r="QO14" s="18" t="s">
        <v>4</v>
      </c>
      <c r="QP14" s="18" t="s">
        <v>5</v>
      </c>
      <c r="QQ14" s="18" t="s">
        <v>6</v>
      </c>
      <c r="QS14" s="186" t="s">
        <v>129</v>
      </c>
      <c r="QT14" s="16">
        <v>10</v>
      </c>
      <c r="QU14" s="183">
        <v>44621</v>
      </c>
      <c r="QV14" s="185">
        <f>QU14+31</f>
        <v>44652</v>
      </c>
      <c r="QW14" s="183">
        <f>QV14+30</f>
        <v>44682</v>
      </c>
      <c r="QX14" s="185">
        <f t="shared" si="3"/>
        <v>44713</v>
      </c>
      <c r="QY14" s="183">
        <f>QX14+30</f>
        <v>44743</v>
      </c>
      <c r="QZ14" s="185">
        <f t="shared" si="3"/>
        <v>44774</v>
      </c>
      <c r="RA14" s="183">
        <f t="shared" si="3"/>
        <v>44805</v>
      </c>
      <c r="RB14" s="185">
        <f>RA14+30</f>
        <v>44835</v>
      </c>
      <c r="RC14" s="183">
        <f t="shared" si="3"/>
        <v>44866</v>
      </c>
      <c r="RD14" s="185">
        <f>RC14+30</f>
        <v>44896</v>
      </c>
      <c r="RE14" s="183">
        <f t="shared" si="3"/>
        <v>44927</v>
      </c>
      <c r="RF14" s="185">
        <f t="shared" si="3"/>
        <v>44958</v>
      </c>
      <c r="RG14" s="185">
        <f t="shared" ref="RG14:SH14" si="11">1+RF14</f>
        <v>44959</v>
      </c>
      <c r="RH14" s="185">
        <f t="shared" si="11"/>
        <v>44960</v>
      </c>
      <c r="RI14" s="185">
        <f t="shared" si="11"/>
        <v>44961</v>
      </c>
      <c r="RJ14" s="185">
        <f t="shared" si="11"/>
        <v>44962</v>
      </c>
      <c r="RK14" s="185">
        <f t="shared" si="11"/>
        <v>44963</v>
      </c>
      <c r="RL14" s="185">
        <f t="shared" si="11"/>
        <v>44964</v>
      </c>
      <c r="RM14" s="185">
        <f t="shared" si="11"/>
        <v>44965</v>
      </c>
      <c r="RN14" s="185">
        <f t="shared" si="11"/>
        <v>44966</v>
      </c>
      <c r="RO14" s="185">
        <f t="shared" si="11"/>
        <v>44967</v>
      </c>
      <c r="RP14" s="185">
        <f t="shared" si="11"/>
        <v>44968</v>
      </c>
      <c r="RQ14" s="185">
        <f t="shared" si="11"/>
        <v>44969</v>
      </c>
      <c r="RR14" s="185">
        <f t="shared" si="11"/>
        <v>44970</v>
      </c>
      <c r="RS14" s="185">
        <f t="shared" si="11"/>
        <v>44971</v>
      </c>
      <c r="RT14" s="185">
        <f t="shared" si="11"/>
        <v>44972</v>
      </c>
      <c r="RU14" s="185">
        <f t="shared" si="11"/>
        <v>44973</v>
      </c>
      <c r="RV14" s="185">
        <f t="shared" si="11"/>
        <v>44974</v>
      </c>
      <c r="RW14" s="185">
        <f t="shared" si="11"/>
        <v>44975</v>
      </c>
      <c r="RX14" s="185">
        <f t="shared" si="11"/>
        <v>44976</v>
      </c>
      <c r="RY14" s="185">
        <f t="shared" si="11"/>
        <v>44977</v>
      </c>
      <c r="RZ14" s="185">
        <f t="shared" si="11"/>
        <v>44978</v>
      </c>
      <c r="SA14" s="185">
        <f t="shared" si="11"/>
        <v>44979</v>
      </c>
      <c r="SB14" s="185">
        <f t="shared" si="11"/>
        <v>44980</v>
      </c>
      <c r="SC14" s="185">
        <f t="shared" si="11"/>
        <v>44981</v>
      </c>
      <c r="SD14" s="185">
        <f t="shared" si="11"/>
        <v>44982</v>
      </c>
      <c r="SE14" s="185">
        <f t="shared" si="11"/>
        <v>44983</v>
      </c>
      <c r="SF14" s="185">
        <f t="shared" si="11"/>
        <v>44984</v>
      </c>
      <c r="SG14" s="185">
        <f t="shared" si="11"/>
        <v>44985</v>
      </c>
      <c r="SH14" s="185">
        <f t="shared" si="11"/>
        <v>44986</v>
      </c>
      <c r="SI14" s="183">
        <f t="shared" ref="SI14" si="12">IF(TEXT(SH14,"mm")="03",SH14,SH14+1)</f>
        <v>44986</v>
      </c>
    </row>
    <row r="15" spans="1:503" ht="15" customHeight="1" x14ac:dyDescent="0.15">
      <c r="A15" s="17">
        <v>2023</v>
      </c>
      <c r="B15" s="16">
        <v>11</v>
      </c>
      <c r="C15" s="18">
        <v>1</v>
      </c>
      <c r="D15" s="18">
        <v>2</v>
      </c>
      <c r="E15" s="18">
        <v>3</v>
      </c>
      <c r="F15" s="18">
        <v>4</v>
      </c>
      <c r="G15" s="18">
        <v>5</v>
      </c>
      <c r="H15" s="18">
        <v>6</v>
      </c>
      <c r="I15" s="18">
        <v>7</v>
      </c>
      <c r="J15" s="18">
        <v>8</v>
      </c>
      <c r="K15" s="18">
        <v>9</v>
      </c>
      <c r="L15" s="18">
        <v>10</v>
      </c>
      <c r="M15" s="18">
        <v>11</v>
      </c>
      <c r="N15" s="18">
        <v>12</v>
      </c>
      <c r="O15" s="18">
        <v>13</v>
      </c>
      <c r="P15" s="18">
        <v>14</v>
      </c>
      <c r="Q15" s="18">
        <v>15</v>
      </c>
      <c r="R15" s="18">
        <v>16</v>
      </c>
      <c r="S15" s="18">
        <v>17</v>
      </c>
      <c r="T15" s="18">
        <v>18</v>
      </c>
      <c r="U15" s="18">
        <v>19</v>
      </c>
      <c r="V15" s="18">
        <v>20</v>
      </c>
      <c r="W15" s="18">
        <v>21</v>
      </c>
      <c r="X15" s="18">
        <v>22</v>
      </c>
      <c r="Y15" s="21">
        <v>23</v>
      </c>
      <c r="Z15" s="18">
        <v>24</v>
      </c>
      <c r="AA15" s="18">
        <v>25</v>
      </c>
      <c r="AB15" s="18">
        <v>26</v>
      </c>
      <c r="AC15" s="18">
        <v>27</v>
      </c>
      <c r="AD15" s="18">
        <v>28</v>
      </c>
      <c r="AE15" s="18">
        <v>29</v>
      </c>
      <c r="AF15" s="18">
        <v>30</v>
      </c>
      <c r="AG15" s="1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18">
        <v>1</v>
      </c>
      <c r="BL15" s="18">
        <v>2</v>
      </c>
      <c r="BM15" s="18">
        <v>3</v>
      </c>
      <c r="BN15" s="18">
        <v>4</v>
      </c>
      <c r="BO15" s="18">
        <v>5</v>
      </c>
      <c r="BP15" s="18">
        <v>6</v>
      </c>
      <c r="BQ15" s="18">
        <v>7</v>
      </c>
      <c r="BR15" s="18">
        <v>8</v>
      </c>
      <c r="BS15" s="18">
        <v>9</v>
      </c>
      <c r="BT15" s="18">
        <v>10</v>
      </c>
      <c r="BU15" s="18">
        <v>11</v>
      </c>
      <c r="BV15" s="18">
        <v>12</v>
      </c>
      <c r="BW15" s="18">
        <v>13</v>
      </c>
      <c r="BX15" s="18">
        <v>14</v>
      </c>
      <c r="BY15" s="18">
        <v>15</v>
      </c>
      <c r="BZ15" s="18">
        <v>16</v>
      </c>
      <c r="CA15" s="18">
        <v>17</v>
      </c>
      <c r="CB15" s="18">
        <v>18</v>
      </c>
      <c r="CC15" s="18">
        <v>19</v>
      </c>
      <c r="CD15" s="18">
        <v>20</v>
      </c>
      <c r="CE15" s="18">
        <v>21</v>
      </c>
      <c r="CF15" s="18">
        <v>22</v>
      </c>
      <c r="CG15" s="18">
        <v>23</v>
      </c>
      <c r="CH15" s="18">
        <v>24</v>
      </c>
      <c r="CI15" s="18">
        <v>25</v>
      </c>
      <c r="CJ15" s="18">
        <v>26</v>
      </c>
      <c r="CK15" s="18">
        <v>27</v>
      </c>
      <c r="CL15" s="18">
        <v>28</v>
      </c>
      <c r="CM15" s="18">
        <v>29</v>
      </c>
      <c r="CN15" s="18">
        <v>30</v>
      </c>
      <c r="CO15" s="1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18">
        <v>1</v>
      </c>
      <c r="DU15" s="18">
        <v>2</v>
      </c>
      <c r="DV15" s="18">
        <v>3</v>
      </c>
      <c r="DW15" s="18">
        <v>4</v>
      </c>
      <c r="DX15" s="18">
        <v>5</v>
      </c>
      <c r="DY15" s="18">
        <v>6</v>
      </c>
      <c r="DZ15" s="18">
        <v>7</v>
      </c>
      <c r="EA15" s="18">
        <v>8</v>
      </c>
      <c r="EB15" s="18">
        <v>9</v>
      </c>
      <c r="EC15" s="18">
        <v>10</v>
      </c>
      <c r="ED15" s="18">
        <v>11</v>
      </c>
      <c r="EE15" s="18">
        <v>12</v>
      </c>
      <c r="EF15" s="18">
        <v>13</v>
      </c>
      <c r="EG15" s="18">
        <v>14</v>
      </c>
      <c r="EH15" s="18">
        <v>15</v>
      </c>
      <c r="EI15" s="18">
        <v>16</v>
      </c>
      <c r="EJ15" s="18">
        <v>17</v>
      </c>
      <c r="EK15" s="18">
        <v>18</v>
      </c>
      <c r="EL15" s="18">
        <v>19</v>
      </c>
      <c r="EM15" s="18">
        <v>20</v>
      </c>
      <c r="EN15" s="18">
        <v>21</v>
      </c>
      <c r="EO15" s="18">
        <v>22</v>
      </c>
      <c r="EP15" s="18">
        <v>23</v>
      </c>
      <c r="EQ15" s="18">
        <v>24</v>
      </c>
      <c r="ER15" s="18">
        <v>25</v>
      </c>
      <c r="ES15" s="18">
        <v>26</v>
      </c>
      <c r="ET15" s="18">
        <v>27</v>
      </c>
      <c r="EU15" s="18">
        <v>28</v>
      </c>
      <c r="EV15" s="18">
        <v>29</v>
      </c>
      <c r="EW15" s="18">
        <v>30</v>
      </c>
      <c r="EX15" s="1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18">
        <v>1</v>
      </c>
      <c r="GD15" s="18">
        <v>2</v>
      </c>
      <c r="GE15" s="18">
        <v>3</v>
      </c>
      <c r="GF15" s="18">
        <v>4</v>
      </c>
      <c r="GG15" s="18">
        <v>5</v>
      </c>
      <c r="GH15" s="18">
        <v>6</v>
      </c>
      <c r="GI15" s="18">
        <v>7</v>
      </c>
      <c r="GJ15" s="18">
        <v>8</v>
      </c>
      <c r="GK15" s="18">
        <v>9</v>
      </c>
      <c r="GL15" s="18">
        <v>10</v>
      </c>
      <c r="GM15" s="18">
        <v>11</v>
      </c>
      <c r="GN15" s="18">
        <v>12</v>
      </c>
      <c r="GO15" s="18">
        <v>13</v>
      </c>
      <c r="GP15" s="18">
        <v>14</v>
      </c>
      <c r="GQ15" s="18">
        <v>15</v>
      </c>
      <c r="GR15" s="18">
        <v>16</v>
      </c>
      <c r="GS15" s="18">
        <v>17</v>
      </c>
      <c r="GT15" s="18">
        <v>18</v>
      </c>
      <c r="GU15" s="18">
        <v>19</v>
      </c>
      <c r="GV15" s="18">
        <v>20</v>
      </c>
      <c r="GW15" s="18">
        <v>21</v>
      </c>
      <c r="GX15" s="18">
        <v>22</v>
      </c>
      <c r="GY15" s="18">
        <v>23</v>
      </c>
      <c r="GZ15" s="18">
        <v>24</v>
      </c>
      <c r="HA15" s="18">
        <v>25</v>
      </c>
      <c r="HB15" s="18">
        <v>26</v>
      </c>
      <c r="HC15" s="18">
        <v>27</v>
      </c>
      <c r="HD15" s="18">
        <v>28</v>
      </c>
      <c r="HE15" s="18">
        <v>29</v>
      </c>
      <c r="HF15" s="18">
        <v>30</v>
      </c>
      <c r="HG15" s="18">
        <v>31</v>
      </c>
      <c r="HH15">
        <v>1</v>
      </c>
      <c r="HI15">
        <v>2</v>
      </c>
      <c r="HJ15">
        <v>3</v>
      </c>
      <c r="HK15">
        <v>4</v>
      </c>
      <c r="HL15">
        <v>5</v>
      </c>
      <c r="HM15">
        <v>6</v>
      </c>
      <c r="HN15">
        <v>7</v>
      </c>
      <c r="HO15">
        <v>8</v>
      </c>
      <c r="HP15">
        <v>9</v>
      </c>
      <c r="HQ15">
        <v>10</v>
      </c>
      <c r="HR15">
        <v>11</v>
      </c>
      <c r="HS15">
        <v>12</v>
      </c>
      <c r="HT15" s="70">
        <v>13</v>
      </c>
      <c r="HU15" s="70">
        <v>14</v>
      </c>
      <c r="HV15" s="70">
        <v>15</v>
      </c>
      <c r="HW15">
        <v>16</v>
      </c>
      <c r="HX15">
        <v>17</v>
      </c>
      <c r="HY15">
        <v>18</v>
      </c>
      <c r="HZ15">
        <v>19</v>
      </c>
      <c r="IA15">
        <v>20</v>
      </c>
      <c r="IB15">
        <v>21</v>
      </c>
      <c r="IC15">
        <v>22</v>
      </c>
      <c r="ID15">
        <v>23</v>
      </c>
      <c r="IE15">
        <v>24</v>
      </c>
      <c r="IF15">
        <v>25</v>
      </c>
      <c r="IG15">
        <v>26</v>
      </c>
      <c r="IH15">
        <v>27</v>
      </c>
      <c r="II15">
        <v>28</v>
      </c>
      <c r="IJ15">
        <v>29</v>
      </c>
      <c r="IK15">
        <v>30</v>
      </c>
      <c r="IL15">
        <v>31</v>
      </c>
      <c r="IM15" s="18">
        <v>1</v>
      </c>
      <c r="IN15" s="18">
        <v>2</v>
      </c>
      <c r="IO15" s="18">
        <v>3</v>
      </c>
      <c r="IP15" s="18">
        <v>4</v>
      </c>
      <c r="IQ15" s="18">
        <v>5</v>
      </c>
      <c r="IR15" s="18">
        <v>6</v>
      </c>
      <c r="IS15" s="18">
        <v>7</v>
      </c>
      <c r="IT15" s="18">
        <v>8</v>
      </c>
      <c r="IU15" s="18">
        <v>9</v>
      </c>
      <c r="IV15" s="18">
        <v>10</v>
      </c>
      <c r="IW15" s="18">
        <v>11</v>
      </c>
      <c r="IX15" s="18">
        <v>12</v>
      </c>
      <c r="IY15" s="18">
        <v>13</v>
      </c>
      <c r="IZ15" s="18">
        <v>14</v>
      </c>
      <c r="JA15" s="18">
        <v>15</v>
      </c>
      <c r="JB15" s="18">
        <v>16</v>
      </c>
      <c r="JC15" s="18">
        <v>17</v>
      </c>
      <c r="JD15" s="18">
        <v>18</v>
      </c>
      <c r="JE15" s="18">
        <v>19</v>
      </c>
      <c r="JF15" s="18">
        <v>20</v>
      </c>
      <c r="JG15" s="18">
        <v>21</v>
      </c>
      <c r="JH15" s="18">
        <v>22</v>
      </c>
      <c r="JI15" s="18">
        <v>23</v>
      </c>
      <c r="JJ15" s="18">
        <v>24</v>
      </c>
      <c r="JK15" s="18">
        <v>25</v>
      </c>
      <c r="JL15" s="18">
        <v>26</v>
      </c>
      <c r="JM15" s="18">
        <v>27</v>
      </c>
      <c r="JN15" s="18">
        <v>28</v>
      </c>
      <c r="JO15" s="18">
        <v>29</v>
      </c>
      <c r="JP15" s="1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18">
        <v>1</v>
      </c>
      <c r="KW15" s="18">
        <v>2</v>
      </c>
      <c r="KX15" s="18">
        <v>3</v>
      </c>
      <c r="KY15" s="18">
        <v>4</v>
      </c>
      <c r="KZ15" s="18">
        <v>5</v>
      </c>
      <c r="LA15" s="18">
        <v>6</v>
      </c>
      <c r="LB15" s="18">
        <v>7</v>
      </c>
      <c r="LC15" s="18">
        <v>8</v>
      </c>
      <c r="LD15" s="18">
        <v>9</v>
      </c>
      <c r="LE15" s="18">
        <v>10</v>
      </c>
      <c r="LF15" s="18">
        <v>11</v>
      </c>
      <c r="LG15" s="18">
        <v>12</v>
      </c>
      <c r="LH15" s="18">
        <v>13</v>
      </c>
      <c r="LI15" s="18">
        <v>14</v>
      </c>
      <c r="LJ15" s="18">
        <v>15</v>
      </c>
      <c r="LK15" s="18">
        <v>16</v>
      </c>
      <c r="LL15" s="18">
        <v>17</v>
      </c>
      <c r="LM15" s="18">
        <v>18</v>
      </c>
      <c r="LN15" s="18">
        <v>19</v>
      </c>
      <c r="LO15" s="18">
        <v>20</v>
      </c>
      <c r="LP15" s="18">
        <v>21</v>
      </c>
      <c r="LQ15" s="18">
        <v>22</v>
      </c>
      <c r="LR15" s="18">
        <v>23</v>
      </c>
      <c r="LS15" s="18">
        <v>24</v>
      </c>
      <c r="LT15" s="18">
        <v>25</v>
      </c>
      <c r="LU15" s="18">
        <v>26</v>
      </c>
      <c r="LV15" s="18">
        <v>27</v>
      </c>
      <c r="LW15" s="18">
        <v>28</v>
      </c>
      <c r="LX15" s="78">
        <v>29</v>
      </c>
      <c r="LY15" s="78">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15">
        <v>23</v>
      </c>
      <c r="MW15">
        <v>24</v>
      </c>
      <c r="MX15">
        <v>25</v>
      </c>
      <c r="MY15">
        <v>26</v>
      </c>
      <c r="MZ15">
        <v>27</v>
      </c>
      <c r="NA15">
        <v>28</v>
      </c>
      <c r="NB15" s="70">
        <v>29</v>
      </c>
      <c r="NC15" s="70">
        <v>30</v>
      </c>
      <c r="ND15" s="71">
        <v>31</v>
      </c>
      <c r="NE15" s="70">
        <v>1</v>
      </c>
      <c r="NF15" s="70">
        <v>2</v>
      </c>
      <c r="NG15" s="70">
        <v>3</v>
      </c>
      <c r="NH15" s="74">
        <v>4</v>
      </c>
      <c r="NI15" s="74">
        <v>5</v>
      </c>
      <c r="NJ15" s="74">
        <v>6</v>
      </c>
      <c r="NK15" s="74">
        <v>7</v>
      </c>
      <c r="NL15" s="74">
        <v>8</v>
      </c>
      <c r="NM15" s="74">
        <v>9</v>
      </c>
      <c r="NN15" s="74">
        <v>10</v>
      </c>
      <c r="NO15" s="74">
        <v>11</v>
      </c>
      <c r="NP15" s="74">
        <v>12</v>
      </c>
      <c r="NQ15" s="74">
        <v>13</v>
      </c>
      <c r="NR15" s="74">
        <v>14</v>
      </c>
      <c r="NS15" s="74">
        <v>15</v>
      </c>
      <c r="NT15" s="74">
        <v>16</v>
      </c>
      <c r="NU15" s="74">
        <v>17</v>
      </c>
      <c r="NV15" s="74">
        <v>18</v>
      </c>
      <c r="NW15" s="74">
        <v>19</v>
      </c>
      <c r="NX15" s="74">
        <v>20</v>
      </c>
      <c r="NY15" s="74">
        <v>21</v>
      </c>
      <c r="NZ15" s="74">
        <v>22</v>
      </c>
      <c r="OA15" s="75">
        <v>23</v>
      </c>
      <c r="OB15" s="74">
        <v>24</v>
      </c>
      <c r="OC15" s="74">
        <v>25</v>
      </c>
      <c r="OD15" s="74">
        <v>26</v>
      </c>
      <c r="OE15" s="74">
        <v>27</v>
      </c>
      <c r="OF15" s="74">
        <v>28</v>
      </c>
      <c r="OG15" s="74">
        <v>29</v>
      </c>
      <c r="OH15" s="74">
        <v>30</v>
      </c>
      <c r="OI15" s="74">
        <v>31</v>
      </c>
      <c r="OJ15" s="18">
        <v>1</v>
      </c>
      <c r="OK15" s="18">
        <v>2</v>
      </c>
      <c r="OL15" s="18">
        <v>3</v>
      </c>
      <c r="OM15" s="18">
        <v>4</v>
      </c>
      <c r="ON15" s="18">
        <v>5</v>
      </c>
      <c r="OO15" s="18">
        <v>6</v>
      </c>
      <c r="OP15" s="18">
        <v>7</v>
      </c>
      <c r="OQ15" s="18">
        <v>8</v>
      </c>
      <c r="OR15" s="18">
        <v>9</v>
      </c>
      <c r="OS15" s="18">
        <v>10</v>
      </c>
      <c r="OT15" s="18">
        <v>11</v>
      </c>
      <c r="OU15" s="18">
        <v>12</v>
      </c>
      <c r="OV15" s="18">
        <v>13</v>
      </c>
      <c r="OW15" s="18">
        <v>14</v>
      </c>
      <c r="OX15" s="18">
        <v>15</v>
      </c>
      <c r="OY15" s="18">
        <v>16</v>
      </c>
      <c r="OZ15" s="18">
        <v>17</v>
      </c>
      <c r="PA15" s="18">
        <v>18</v>
      </c>
      <c r="PB15" s="18">
        <v>19</v>
      </c>
      <c r="PC15" s="18">
        <v>20</v>
      </c>
      <c r="PD15" s="18">
        <v>21</v>
      </c>
      <c r="PE15" s="18">
        <v>22</v>
      </c>
      <c r="PF15" s="18">
        <v>23</v>
      </c>
      <c r="PG15" s="18">
        <v>24</v>
      </c>
      <c r="PH15" s="18">
        <v>25</v>
      </c>
      <c r="PI15" s="18">
        <v>26</v>
      </c>
      <c r="PJ15" s="18">
        <v>27</v>
      </c>
      <c r="PK15" s="18">
        <v>28</v>
      </c>
      <c r="PL15" s="1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c r="QS15" s="186"/>
      <c r="QT15" s="16">
        <v>11</v>
      </c>
      <c r="QU15" s="18"/>
      <c r="QV15" s="74"/>
      <c r="QW15" s="18"/>
      <c r="QX15" s="74"/>
      <c r="QY15" s="18"/>
      <c r="QZ15" s="74"/>
      <c r="RA15" s="18"/>
      <c r="RB15" s="74"/>
      <c r="RC15" s="18"/>
      <c r="RD15" s="74"/>
      <c r="RE15" s="18"/>
      <c r="RF15" s="74">
        <v>1</v>
      </c>
      <c r="RG15" s="74">
        <v>2</v>
      </c>
      <c r="RH15" s="74">
        <v>3</v>
      </c>
      <c r="RI15" s="74">
        <v>4</v>
      </c>
      <c r="RJ15" s="74">
        <v>5</v>
      </c>
      <c r="RK15" s="74">
        <v>6</v>
      </c>
      <c r="RL15" s="74">
        <v>7</v>
      </c>
      <c r="RM15" s="74">
        <v>8</v>
      </c>
      <c r="RN15" s="74">
        <v>9</v>
      </c>
      <c r="RO15" s="74">
        <v>10</v>
      </c>
      <c r="RP15" s="74">
        <v>11</v>
      </c>
      <c r="RQ15" s="74">
        <v>12</v>
      </c>
      <c r="RR15" s="74">
        <v>13</v>
      </c>
      <c r="RS15" s="74">
        <v>14</v>
      </c>
      <c r="RT15" s="74">
        <v>15</v>
      </c>
      <c r="RU15" s="74">
        <v>16</v>
      </c>
      <c r="RV15" s="74">
        <v>17</v>
      </c>
      <c r="RW15" s="74">
        <v>18</v>
      </c>
      <c r="RX15" s="74">
        <v>19</v>
      </c>
      <c r="RY15" s="74">
        <v>20</v>
      </c>
      <c r="RZ15" s="74">
        <v>21</v>
      </c>
      <c r="SA15" s="74">
        <v>22</v>
      </c>
      <c r="SB15" s="74">
        <v>23</v>
      </c>
      <c r="SC15" s="74">
        <v>24</v>
      </c>
      <c r="SD15" s="74">
        <v>25</v>
      </c>
      <c r="SE15" s="74">
        <v>26</v>
      </c>
      <c r="SF15" s="74">
        <v>27</v>
      </c>
      <c r="SG15" s="74">
        <v>28</v>
      </c>
      <c r="SH15" s="74">
        <v>0</v>
      </c>
      <c r="SI15" s="18"/>
    </row>
    <row r="16" spans="1:503" ht="15" customHeight="1" x14ac:dyDescent="0.15">
      <c r="A16" s="17"/>
      <c r="B16" s="16">
        <v>12</v>
      </c>
      <c r="C16" s="21" t="s">
        <v>34</v>
      </c>
      <c r="D16" s="21" t="s">
        <v>54</v>
      </c>
      <c r="E16" s="18" t="s">
        <v>3</v>
      </c>
      <c r="F16" s="18" t="s">
        <v>4</v>
      </c>
      <c r="G16" s="18" t="s">
        <v>5</v>
      </c>
      <c r="H16" s="18" t="s">
        <v>6</v>
      </c>
      <c r="I16" s="18" t="s">
        <v>7</v>
      </c>
      <c r="J16" s="18" t="s">
        <v>2</v>
      </c>
      <c r="K16" s="21" t="s">
        <v>54</v>
      </c>
      <c r="L16" s="18" t="s">
        <v>3</v>
      </c>
      <c r="M16" s="18" t="s">
        <v>4</v>
      </c>
      <c r="N16" s="18" t="s">
        <v>5</v>
      </c>
      <c r="O16" s="18" t="s">
        <v>6</v>
      </c>
      <c r="P16" s="18" t="s">
        <v>7</v>
      </c>
      <c r="Q16" s="18" t="s">
        <v>2</v>
      </c>
      <c r="R16" s="18" t="s">
        <v>0</v>
      </c>
      <c r="S16" s="18" t="s">
        <v>3</v>
      </c>
      <c r="T16" s="18" t="s">
        <v>4</v>
      </c>
      <c r="U16" s="18" t="s">
        <v>5</v>
      </c>
      <c r="V16" s="18" t="s">
        <v>6</v>
      </c>
      <c r="W16" s="18" t="s">
        <v>7</v>
      </c>
      <c r="X16" s="18" t="s">
        <v>2</v>
      </c>
      <c r="Y16" s="18" t="s">
        <v>0</v>
      </c>
      <c r="Z16" s="18" t="s">
        <v>3</v>
      </c>
      <c r="AA16" s="18" t="s">
        <v>4</v>
      </c>
      <c r="AB16" s="18" t="s">
        <v>5</v>
      </c>
      <c r="AC16" s="18" t="s">
        <v>6</v>
      </c>
      <c r="AD16" s="18" t="s">
        <v>7</v>
      </c>
      <c r="AE16" s="18" t="s">
        <v>2</v>
      </c>
      <c r="AF16" s="18" t="s">
        <v>0</v>
      </c>
      <c r="AG16" s="18" t="s">
        <v>3</v>
      </c>
      <c r="AH16" t="s">
        <v>4</v>
      </c>
      <c r="AI16" t="s">
        <v>5</v>
      </c>
      <c r="AJ16" t="s">
        <v>6</v>
      </c>
      <c r="AK16" t="s">
        <v>7</v>
      </c>
      <c r="AL16" t="s">
        <v>2</v>
      </c>
      <c r="AM16" t="s">
        <v>0</v>
      </c>
      <c r="AN16" t="s">
        <v>3</v>
      </c>
      <c r="AO16" t="s">
        <v>4</v>
      </c>
      <c r="AP16" t="s">
        <v>5</v>
      </c>
      <c r="AQ16" t="s">
        <v>6</v>
      </c>
      <c r="AR16" s="15" t="s">
        <v>35</v>
      </c>
      <c r="AS16" t="s">
        <v>2</v>
      </c>
      <c r="AT16" t="s">
        <v>0</v>
      </c>
      <c r="AU16" t="s">
        <v>3</v>
      </c>
      <c r="AV16" t="s">
        <v>4</v>
      </c>
      <c r="AW16" t="s">
        <v>5</v>
      </c>
      <c r="AX16" t="s">
        <v>6</v>
      </c>
      <c r="AY16" t="s">
        <v>7</v>
      </c>
      <c r="AZ16" t="s">
        <v>2</v>
      </c>
      <c r="BA16" t="s">
        <v>0</v>
      </c>
      <c r="BB16" t="s">
        <v>3</v>
      </c>
      <c r="BC16" t="s">
        <v>4</v>
      </c>
      <c r="BD16" t="s">
        <v>5</v>
      </c>
      <c r="BE16" t="s">
        <v>6</v>
      </c>
      <c r="BF16" t="s">
        <v>7</v>
      </c>
      <c r="BG16" t="s">
        <v>2</v>
      </c>
      <c r="BH16" t="s">
        <v>0</v>
      </c>
      <c r="BI16" t="s">
        <v>3</v>
      </c>
      <c r="BK16" s="18" t="s">
        <v>4</v>
      </c>
      <c r="BL16" s="18" t="s">
        <v>5</v>
      </c>
      <c r="BM16" s="18" t="s">
        <v>6</v>
      </c>
      <c r="BN16" s="18" t="s">
        <v>7</v>
      </c>
      <c r="BO16" s="18" t="s">
        <v>2</v>
      </c>
      <c r="BP16" s="18" t="s">
        <v>0</v>
      </c>
      <c r="BQ16" s="18" t="s">
        <v>3</v>
      </c>
      <c r="BR16" s="18" t="s">
        <v>4</v>
      </c>
      <c r="BS16" s="18" t="s">
        <v>5</v>
      </c>
      <c r="BT16" s="18" t="s">
        <v>6</v>
      </c>
      <c r="BU16" s="18" t="s">
        <v>7</v>
      </c>
      <c r="BV16" s="18" t="s">
        <v>2</v>
      </c>
      <c r="BW16" s="18" t="s">
        <v>0</v>
      </c>
      <c r="BX16" s="18" t="s">
        <v>3</v>
      </c>
      <c r="BY16" s="18" t="s">
        <v>4</v>
      </c>
      <c r="BZ16" s="18" t="s">
        <v>5</v>
      </c>
      <c r="CA16" s="18" t="s">
        <v>6</v>
      </c>
      <c r="CB16" s="18" t="s">
        <v>7</v>
      </c>
      <c r="CC16" s="18" t="s">
        <v>2</v>
      </c>
      <c r="CD16" s="18" t="s">
        <v>0</v>
      </c>
      <c r="CE16" s="35" t="s">
        <v>55</v>
      </c>
      <c r="CF16" s="18" t="s">
        <v>4</v>
      </c>
      <c r="CG16" s="18" t="s">
        <v>5</v>
      </c>
      <c r="CH16" s="18" t="s">
        <v>6</v>
      </c>
      <c r="CI16" s="18" t="s">
        <v>7</v>
      </c>
      <c r="CJ16" s="18" t="s">
        <v>2</v>
      </c>
      <c r="CK16" s="18" t="s">
        <v>0</v>
      </c>
      <c r="CL16" s="18" t="s">
        <v>3</v>
      </c>
      <c r="CM16" s="18" t="s">
        <v>4</v>
      </c>
      <c r="CN16" s="18" t="s">
        <v>5</v>
      </c>
      <c r="CO16" s="18" t="s">
        <v>6</v>
      </c>
      <c r="CP16" t="s">
        <v>7</v>
      </c>
      <c r="CQ16" t="s">
        <v>2</v>
      </c>
      <c r="CR16" t="s">
        <v>0</v>
      </c>
      <c r="CS16" t="s">
        <v>3</v>
      </c>
      <c r="CT16" t="s">
        <v>4</v>
      </c>
      <c r="CU16" t="s">
        <v>5</v>
      </c>
      <c r="CV16" t="s">
        <v>6</v>
      </c>
      <c r="CW16" t="s">
        <v>7</v>
      </c>
      <c r="CX16" t="s">
        <v>2</v>
      </c>
      <c r="CY16" t="s">
        <v>0</v>
      </c>
      <c r="CZ16" t="s">
        <v>3</v>
      </c>
      <c r="DA16" t="s">
        <v>4</v>
      </c>
      <c r="DB16" t="s">
        <v>5</v>
      </c>
      <c r="DC16" t="s">
        <v>6</v>
      </c>
      <c r="DD16" t="s">
        <v>7</v>
      </c>
      <c r="DE16" t="s">
        <v>2</v>
      </c>
      <c r="DF16" t="s">
        <v>0</v>
      </c>
      <c r="DG16" t="s">
        <v>3</v>
      </c>
      <c r="DH16" t="s">
        <v>4</v>
      </c>
      <c r="DI16" t="s">
        <v>5</v>
      </c>
      <c r="DJ16" t="s">
        <v>6</v>
      </c>
      <c r="DK16" t="s">
        <v>7</v>
      </c>
      <c r="DL16" t="s">
        <v>2</v>
      </c>
      <c r="DM16" t="s">
        <v>0</v>
      </c>
      <c r="DN16" t="s">
        <v>3</v>
      </c>
      <c r="DO16" t="s">
        <v>4</v>
      </c>
      <c r="DP16" t="s">
        <v>5</v>
      </c>
      <c r="DQ16" t="s">
        <v>6</v>
      </c>
      <c r="DR16" s="15" t="s">
        <v>35</v>
      </c>
      <c r="DS16" t="s">
        <v>2</v>
      </c>
      <c r="DT16" s="18" t="s">
        <v>0</v>
      </c>
      <c r="DU16" s="18" t="s">
        <v>3</v>
      </c>
      <c r="DV16" s="21" t="s">
        <v>56</v>
      </c>
      <c r="DW16" s="35" t="s">
        <v>57</v>
      </c>
      <c r="DX16" s="35" t="s">
        <v>58</v>
      </c>
      <c r="DY16" s="18" t="s">
        <v>7</v>
      </c>
      <c r="DZ16" s="18" t="s">
        <v>2</v>
      </c>
      <c r="EA16" s="18" t="s">
        <v>0</v>
      </c>
      <c r="EB16" s="18" t="s">
        <v>3</v>
      </c>
      <c r="EC16" s="18" t="s">
        <v>4</v>
      </c>
      <c r="ED16" s="18" t="s">
        <v>5</v>
      </c>
      <c r="EE16" s="18" t="s">
        <v>6</v>
      </c>
      <c r="EF16" s="18" t="s">
        <v>7</v>
      </c>
      <c r="EG16" s="18" t="s">
        <v>2</v>
      </c>
      <c r="EH16" s="18" t="s">
        <v>0</v>
      </c>
      <c r="EI16" s="18" t="s">
        <v>3</v>
      </c>
      <c r="EJ16" s="18" t="s">
        <v>4</v>
      </c>
      <c r="EK16" s="18" t="s">
        <v>5</v>
      </c>
      <c r="EL16" s="18" t="s">
        <v>6</v>
      </c>
      <c r="EM16" s="18" t="s">
        <v>7</v>
      </c>
      <c r="EN16" s="18" t="s">
        <v>2</v>
      </c>
      <c r="EO16" s="18" t="s">
        <v>0</v>
      </c>
      <c r="EP16" s="18" t="s">
        <v>3</v>
      </c>
      <c r="EQ16" s="18" t="s">
        <v>4</v>
      </c>
      <c r="ER16" s="18" t="s">
        <v>5</v>
      </c>
      <c r="ES16" s="18" t="s">
        <v>6</v>
      </c>
      <c r="ET16" s="18" t="s">
        <v>7</v>
      </c>
      <c r="EU16" s="18" t="s">
        <v>2</v>
      </c>
      <c r="EV16" s="18" t="s">
        <v>0</v>
      </c>
      <c r="EW16" s="18" t="s">
        <v>3</v>
      </c>
      <c r="EX16" s="18" t="s">
        <v>4</v>
      </c>
      <c r="EY16" t="s">
        <v>5</v>
      </c>
      <c r="EZ16" t="s">
        <v>6</v>
      </c>
      <c r="FA16" t="s">
        <v>7</v>
      </c>
      <c r="FB16" t="s">
        <v>2</v>
      </c>
      <c r="FC16" t="s">
        <v>0</v>
      </c>
      <c r="FD16" t="s">
        <v>3</v>
      </c>
      <c r="FE16" t="s">
        <v>4</v>
      </c>
      <c r="FF16" t="s">
        <v>5</v>
      </c>
      <c r="FG16" t="s">
        <v>6</v>
      </c>
      <c r="FH16" t="s">
        <v>7</v>
      </c>
      <c r="FI16" t="s">
        <v>2</v>
      </c>
      <c r="FJ16" t="s">
        <v>0</v>
      </c>
      <c r="FK16" t="s">
        <v>3</v>
      </c>
      <c r="FL16" t="s">
        <v>4</v>
      </c>
      <c r="FM16" t="s">
        <v>5</v>
      </c>
      <c r="FN16" t="s">
        <v>6</v>
      </c>
      <c r="FO16" t="s">
        <v>7</v>
      </c>
      <c r="FP16" t="s">
        <v>2</v>
      </c>
      <c r="FQ16" t="s">
        <v>0</v>
      </c>
      <c r="FR16" t="s">
        <v>3</v>
      </c>
      <c r="FS16" t="s">
        <v>4</v>
      </c>
      <c r="FT16" t="s">
        <v>5</v>
      </c>
      <c r="FU16" t="s">
        <v>6</v>
      </c>
      <c r="FV16" t="s">
        <v>7</v>
      </c>
      <c r="FW16" t="s">
        <v>2</v>
      </c>
      <c r="FX16" t="s">
        <v>0</v>
      </c>
      <c r="FY16" t="s">
        <v>3</v>
      </c>
      <c r="FZ16" t="s">
        <v>4</v>
      </c>
      <c r="GA16" t="s">
        <v>5</v>
      </c>
      <c r="GB16" t="s">
        <v>6</v>
      </c>
      <c r="GC16" s="18" t="s">
        <v>7</v>
      </c>
      <c r="GD16" s="18" t="s">
        <v>2</v>
      </c>
      <c r="GE16" s="18" t="s">
        <v>0</v>
      </c>
      <c r="GF16" s="18" t="s">
        <v>3</v>
      </c>
      <c r="GG16" s="18" t="s">
        <v>4</v>
      </c>
      <c r="GH16" s="18" t="s">
        <v>5</v>
      </c>
      <c r="GI16" s="18" t="s">
        <v>6</v>
      </c>
      <c r="GJ16" s="18" t="s">
        <v>7</v>
      </c>
      <c r="GK16" s="18" t="s">
        <v>2</v>
      </c>
      <c r="GL16" s="18" t="s">
        <v>0</v>
      </c>
      <c r="GM16" s="18" t="s">
        <v>3</v>
      </c>
      <c r="GN16" s="18" t="s">
        <v>4</v>
      </c>
      <c r="GO16" s="18" t="s">
        <v>5</v>
      </c>
      <c r="GP16" s="18" t="s">
        <v>6</v>
      </c>
      <c r="GQ16" s="18" t="s">
        <v>7</v>
      </c>
      <c r="GR16" s="18" t="s">
        <v>2</v>
      </c>
      <c r="GS16" s="21" t="s">
        <v>54</v>
      </c>
      <c r="GT16" s="18" t="s">
        <v>3</v>
      </c>
      <c r="GU16" s="18" t="s">
        <v>4</v>
      </c>
      <c r="GV16" s="18" t="s">
        <v>5</v>
      </c>
      <c r="GW16" s="18" t="s">
        <v>6</v>
      </c>
      <c r="GX16" s="18" t="s">
        <v>7</v>
      </c>
      <c r="GY16" s="18" t="s">
        <v>2</v>
      </c>
      <c r="GZ16" s="18" t="s">
        <v>0</v>
      </c>
      <c r="HA16" s="18" t="s">
        <v>3</v>
      </c>
      <c r="HB16" s="18" t="s">
        <v>4</v>
      </c>
      <c r="HC16" s="18" t="s">
        <v>5</v>
      </c>
      <c r="HD16" s="18" t="s">
        <v>6</v>
      </c>
      <c r="HE16" s="18" t="s">
        <v>7</v>
      </c>
      <c r="HF16" s="18" t="s">
        <v>2</v>
      </c>
      <c r="HG16" s="18" t="s">
        <v>0</v>
      </c>
      <c r="HH16" t="s">
        <v>3</v>
      </c>
      <c r="HI16" t="s">
        <v>4</v>
      </c>
      <c r="HJ16" t="s">
        <v>5</v>
      </c>
      <c r="HK16" t="s">
        <v>6</v>
      </c>
      <c r="HL16" t="s">
        <v>7</v>
      </c>
      <c r="HM16" t="s">
        <v>2</v>
      </c>
      <c r="HN16" t="s">
        <v>0</v>
      </c>
      <c r="HO16" t="s">
        <v>3</v>
      </c>
      <c r="HP16" t="s">
        <v>4</v>
      </c>
      <c r="HQ16" t="s">
        <v>5</v>
      </c>
      <c r="HR16" s="15" t="s">
        <v>58</v>
      </c>
      <c r="HS16" t="s">
        <v>7</v>
      </c>
      <c r="HT16" s="70" t="s">
        <v>2</v>
      </c>
      <c r="HU16" s="70" t="s">
        <v>55</v>
      </c>
      <c r="HV16" s="70" t="s">
        <v>56</v>
      </c>
      <c r="HW16" t="s">
        <v>4</v>
      </c>
      <c r="HX16" t="s">
        <v>5</v>
      </c>
      <c r="HY16" t="s">
        <v>6</v>
      </c>
      <c r="HZ16" t="s">
        <v>7</v>
      </c>
      <c r="IA16" t="s">
        <v>2</v>
      </c>
      <c r="IB16" t="s">
        <v>0</v>
      </c>
      <c r="IC16" t="s">
        <v>3</v>
      </c>
      <c r="ID16" t="s">
        <v>4</v>
      </c>
      <c r="IE16" t="s">
        <v>5</v>
      </c>
      <c r="IF16" t="s">
        <v>6</v>
      </c>
      <c r="IG16" t="s">
        <v>7</v>
      </c>
      <c r="IH16" t="s">
        <v>2</v>
      </c>
      <c r="II16" t="s">
        <v>0</v>
      </c>
      <c r="IJ16" t="s">
        <v>3</v>
      </c>
      <c r="IK16" t="s">
        <v>4</v>
      </c>
      <c r="IL16" t="s">
        <v>5</v>
      </c>
      <c r="IM16" s="18" t="s">
        <v>6</v>
      </c>
      <c r="IN16" s="18" t="s">
        <v>7</v>
      </c>
      <c r="IO16" s="18" t="s">
        <v>2</v>
      </c>
      <c r="IP16" s="18" t="s">
        <v>0</v>
      </c>
      <c r="IQ16" s="18" t="s">
        <v>3</v>
      </c>
      <c r="IR16" s="18" t="s">
        <v>4</v>
      </c>
      <c r="IS16" s="18" t="s">
        <v>5</v>
      </c>
      <c r="IT16" s="18" t="s">
        <v>6</v>
      </c>
      <c r="IU16" s="18" t="s">
        <v>7</v>
      </c>
      <c r="IV16" s="18" t="s">
        <v>2</v>
      </c>
      <c r="IW16" s="18" t="s">
        <v>0</v>
      </c>
      <c r="IX16" s="18" t="s">
        <v>3</v>
      </c>
      <c r="IY16" s="18" t="s">
        <v>4</v>
      </c>
      <c r="IZ16" s="18" t="s">
        <v>5</v>
      </c>
      <c r="JA16" s="18" t="s">
        <v>6</v>
      </c>
      <c r="JB16" s="18" t="s">
        <v>7</v>
      </c>
      <c r="JC16" s="18" t="s">
        <v>2</v>
      </c>
      <c r="JD16" s="21" t="s">
        <v>54</v>
      </c>
      <c r="JE16" s="18" t="s">
        <v>3</v>
      </c>
      <c r="JF16" s="18" t="s">
        <v>4</v>
      </c>
      <c r="JG16" s="18" t="s">
        <v>5</v>
      </c>
      <c r="JH16" s="18" t="s">
        <v>6</v>
      </c>
      <c r="JI16" s="21" t="s">
        <v>35</v>
      </c>
      <c r="JJ16" s="18" t="s">
        <v>2</v>
      </c>
      <c r="JK16" s="18" t="s">
        <v>0</v>
      </c>
      <c r="JL16" s="18" t="s">
        <v>3</v>
      </c>
      <c r="JM16" s="18" t="s">
        <v>4</v>
      </c>
      <c r="JN16" s="18" t="s">
        <v>5</v>
      </c>
      <c r="JO16" s="18" t="s">
        <v>6</v>
      </c>
      <c r="JP16" s="18" t="s">
        <v>7</v>
      </c>
      <c r="JQ16" t="s">
        <v>2</v>
      </c>
      <c r="JR16" t="s">
        <v>0</v>
      </c>
      <c r="JS16" t="s">
        <v>3</v>
      </c>
      <c r="JT16" t="s">
        <v>4</v>
      </c>
      <c r="JU16" t="s">
        <v>5</v>
      </c>
      <c r="JV16" t="s">
        <v>6</v>
      </c>
      <c r="JW16" t="s">
        <v>7</v>
      </c>
      <c r="JX16" t="s">
        <v>2</v>
      </c>
      <c r="JY16" s="15" t="s">
        <v>54</v>
      </c>
      <c r="JZ16" t="s">
        <v>3</v>
      </c>
      <c r="KA16" t="s">
        <v>4</v>
      </c>
      <c r="KB16" t="s">
        <v>5</v>
      </c>
      <c r="KC16" t="s">
        <v>6</v>
      </c>
      <c r="KD16" t="s">
        <v>7</v>
      </c>
      <c r="KE16" t="s">
        <v>2</v>
      </c>
      <c r="KF16" t="s">
        <v>0</v>
      </c>
      <c r="KG16" t="s">
        <v>3</v>
      </c>
      <c r="KH16" t="s">
        <v>4</v>
      </c>
      <c r="KI16" t="s">
        <v>5</v>
      </c>
      <c r="KJ16" t="s">
        <v>6</v>
      </c>
      <c r="KK16" t="s">
        <v>7</v>
      </c>
      <c r="KL16" t="s">
        <v>2</v>
      </c>
      <c r="KM16" t="s">
        <v>0</v>
      </c>
      <c r="KN16" t="s">
        <v>3</v>
      </c>
      <c r="KO16" t="s">
        <v>4</v>
      </c>
      <c r="KP16" t="s">
        <v>5</v>
      </c>
      <c r="KQ16" t="s">
        <v>6</v>
      </c>
      <c r="KR16" t="s">
        <v>7</v>
      </c>
      <c r="KS16" t="s">
        <v>2</v>
      </c>
      <c r="KT16" t="s">
        <v>0</v>
      </c>
      <c r="KU16" t="s">
        <v>3</v>
      </c>
      <c r="KV16" s="18" t="s">
        <v>4</v>
      </c>
      <c r="KW16" s="18" t="s">
        <v>5</v>
      </c>
      <c r="KX16" s="21" t="s">
        <v>58</v>
      </c>
      <c r="KY16" s="18" t="s">
        <v>7</v>
      </c>
      <c r="KZ16" s="18" t="s">
        <v>2</v>
      </c>
      <c r="LA16" s="18" t="s">
        <v>0</v>
      </c>
      <c r="LB16" s="18" t="s">
        <v>3</v>
      </c>
      <c r="LC16" s="18" t="s">
        <v>4</v>
      </c>
      <c r="LD16" s="18" t="s">
        <v>5</v>
      </c>
      <c r="LE16" s="18" t="s">
        <v>6</v>
      </c>
      <c r="LF16" s="18" t="s">
        <v>7</v>
      </c>
      <c r="LG16" s="18" t="s">
        <v>2</v>
      </c>
      <c r="LH16" s="18" t="s">
        <v>0</v>
      </c>
      <c r="LI16" s="18" t="s">
        <v>3</v>
      </c>
      <c r="LJ16" s="18" t="s">
        <v>4</v>
      </c>
      <c r="LK16" s="18" t="s">
        <v>5</v>
      </c>
      <c r="LL16" s="18" t="s">
        <v>6</v>
      </c>
      <c r="LM16" s="18" t="s">
        <v>7</v>
      </c>
      <c r="LN16" s="18" t="s">
        <v>2</v>
      </c>
      <c r="LO16" s="18" t="s">
        <v>0</v>
      </c>
      <c r="LP16" s="18" t="s">
        <v>3</v>
      </c>
      <c r="LQ16" s="18" t="s">
        <v>4</v>
      </c>
      <c r="LR16" s="35" t="s">
        <v>57</v>
      </c>
      <c r="LS16" s="18" t="s">
        <v>6</v>
      </c>
      <c r="LT16" s="18" t="s">
        <v>7</v>
      </c>
      <c r="LU16" s="18" t="s">
        <v>2</v>
      </c>
      <c r="LV16" s="18" t="s">
        <v>0</v>
      </c>
      <c r="LW16" s="18" t="s">
        <v>3</v>
      </c>
      <c r="LX16" s="78" t="s">
        <v>4</v>
      </c>
      <c r="LY16" s="78" t="s">
        <v>5</v>
      </c>
      <c r="LZ16" t="s">
        <v>6</v>
      </c>
      <c r="MA16" t="s">
        <v>7</v>
      </c>
      <c r="MB16" t="s">
        <v>2</v>
      </c>
      <c r="MC16" t="s">
        <v>0</v>
      </c>
      <c r="MD16" t="s">
        <v>3</v>
      </c>
      <c r="ME16" t="s">
        <v>4</v>
      </c>
      <c r="MF16" t="s">
        <v>5</v>
      </c>
      <c r="MG16" t="s">
        <v>6</v>
      </c>
      <c r="MH16" t="s">
        <v>7</v>
      </c>
      <c r="MI16" t="s">
        <v>2</v>
      </c>
      <c r="MJ16" t="s">
        <v>0</v>
      </c>
      <c r="MK16" t="s">
        <v>3</v>
      </c>
      <c r="ML16" t="s">
        <v>4</v>
      </c>
      <c r="MM16" t="s">
        <v>5</v>
      </c>
      <c r="MN16" t="s">
        <v>6</v>
      </c>
      <c r="MO16" t="s">
        <v>7</v>
      </c>
      <c r="MP16" t="s">
        <v>2</v>
      </c>
      <c r="MQ16" t="s">
        <v>0</v>
      </c>
      <c r="MR16" t="s">
        <v>3</v>
      </c>
      <c r="MS16" t="s">
        <v>4</v>
      </c>
      <c r="MT16" t="s">
        <v>5</v>
      </c>
      <c r="MU16" t="s">
        <v>6</v>
      </c>
      <c r="MV16" s="15" t="s">
        <v>35</v>
      </c>
      <c r="MW16" t="s">
        <v>2</v>
      </c>
      <c r="MX16" t="s">
        <v>0</v>
      </c>
      <c r="MY16" t="s">
        <v>3</v>
      </c>
      <c r="MZ16" t="s">
        <v>4</v>
      </c>
      <c r="NA16" t="s">
        <v>5</v>
      </c>
      <c r="NB16" s="70" t="s">
        <v>58</v>
      </c>
      <c r="NC16" s="70" t="s">
        <v>7</v>
      </c>
      <c r="ND16" s="71" t="s">
        <v>2</v>
      </c>
      <c r="NE16" s="70" t="s">
        <v>0</v>
      </c>
      <c r="NF16" s="70" t="s">
        <v>3</v>
      </c>
      <c r="NG16" s="70" t="s">
        <v>4</v>
      </c>
      <c r="NH16" s="74" t="s">
        <v>5</v>
      </c>
      <c r="NI16" s="74" t="s">
        <v>6</v>
      </c>
      <c r="NJ16" s="74" t="s">
        <v>7</v>
      </c>
      <c r="NK16" s="74" t="s">
        <v>2</v>
      </c>
      <c r="NL16" s="74" t="s">
        <v>0</v>
      </c>
      <c r="NM16" s="74" t="s">
        <v>3</v>
      </c>
      <c r="NN16" s="74" t="s">
        <v>4</v>
      </c>
      <c r="NO16" s="74" t="s">
        <v>5</v>
      </c>
      <c r="NP16" s="74" t="s">
        <v>6</v>
      </c>
      <c r="NQ16" s="74" t="s">
        <v>7</v>
      </c>
      <c r="NR16" s="74" t="s">
        <v>2</v>
      </c>
      <c r="NS16" s="74" t="s">
        <v>0</v>
      </c>
      <c r="NT16" s="74" t="s">
        <v>3</v>
      </c>
      <c r="NU16" s="74" t="s">
        <v>4</v>
      </c>
      <c r="NV16" s="74" t="s">
        <v>5</v>
      </c>
      <c r="NW16" s="74" t="s">
        <v>6</v>
      </c>
      <c r="NX16" s="75" t="s">
        <v>35</v>
      </c>
      <c r="NY16" s="74" t="s">
        <v>2</v>
      </c>
      <c r="NZ16" s="74" t="s">
        <v>0</v>
      </c>
      <c r="OA16" s="74" t="s">
        <v>3</v>
      </c>
      <c r="OB16" s="74" t="s">
        <v>4</v>
      </c>
      <c r="OC16" s="74" t="s">
        <v>5</v>
      </c>
      <c r="OD16" s="74" t="s">
        <v>6</v>
      </c>
      <c r="OE16" s="74" t="s">
        <v>7</v>
      </c>
      <c r="OF16" s="74" t="s">
        <v>2</v>
      </c>
      <c r="OG16" s="74" t="s">
        <v>0</v>
      </c>
      <c r="OH16" s="74" t="s">
        <v>3</v>
      </c>
      <c r="OI16" s="74" t="s">
        <v>4</v>
      </c>
      <c r="OJ16" s="18" t="s">
        <v>5</v>
      </c>
      <c r="OK16" s="18" t="s">
        <v>6</v>
      </c>
      <c r="OL16" s="18" t="s">
        <v>7</v>
      </c>
      <c r="OM16" s="18" t="s">
        <v>2</v>
      </c>
      <c r="ON16" s="18" t="s">
        <v>0</v>
      </c>
      <c r="OO16" s="18" t="s">
        <v>3</v>
      </c>
      <c r="OP16" s="18" t="s">
        <v>4</v>
      </c>
      <c r="OQ16" s="18" t="s">
        <v>5</v>
      </c>
      <c r="OR16" s="18" t="s">
        <v>6</v>
      </c>
      <c r="OS16" s="18" t="s">
        <v>7</v>
      </c>
      <c r="OT16" s="18" t="s">
        <v>2</v>
      </c>
      <c r="OU16" s="18" t="s">
        <v>0</v>
      </c>
      <c r="OV16" s="18" t="s">
        <v>3</v>
      </c>
      <c r="OW16" s="18" t="s">
        <v>4</v>
      </c>
      <c r="OX16" s="18" t="s">
        <v>5</v>
      </c>
      <c r="OY16" s="18" t="s">
        <v>6</v>
      </c>
      <c r="OZ16" s="18" t="s">
        <v>7</v>
      </c>
      <c r="PA16" s="18" t="s">
        <v>2</v>
      </c>
      <c r="PB16" s="18" t="s">
        <v>0</v>
      </c>
      <c r="PC16" s="18" t="s">
        <v>3</v>
      </c>
      <c r="PD16" s="18" t="s">
        <v>4</v>
      </c>
      <c r="PE16" s="18" t="s">
        <v>5</v>
      </c>
      <c r="PF16" s="35" t="s">
        <v>58</v>
      </c>
      <c r="PG16" s="18" t="s">
        <v>7</v>
      </c>
      <c r="PH16" s="18" t="s">
        <v>2</v>
      </c>
      <c r="PI16" s="18" t="s">
        <v>0</v>
      </c>
      <c r="PJ16" s="18" t="s">
        <v>3</v>
      </c>
      <c r="PK16" s="18" t="s">
        <v>4</v>
      </c>
      <c r="PL16" s="18" t="s">
        <v>5</v>
      </c>
      <c r="PM16" s="74" t="s">
        <v>6</v>
      </c>
      <c r="PN16" s="74" t="s">
        <v>7</v>
      </c>
      <c r="PO16" s="74" t="s">
        <v>2</v>
      </c>
      <c r="PP16" s="74" t="s">
        <v>0</v>
      </c>
      <c r="PQ16" s="74" t="s">
        <v>3</v>
      </c>
      <c r="PR16" s="74" t="s">
        <v>4</v>
      </c>
      <c r="PS16" s="74" t="s">
        <v>5</v>
      </c>
      <c r="PT16" s="74" t="s">
        <v>6</v>
      </c>
      <c r="PU16" s="74" t="s">
        <v>7</v>
      </c>
      <c r="PV16" s="74" t="s">
        <v>2</v>
      </c>
      <c r="PW16" s="74" t="s">
        <v>0</v>
      </c>
      <c r="PX16" s="74" t="s">
        <v>3</v>
      </c>
      <c r="PY16" s="74" t="s">
        <v>4</v>
      </c>
      <c r="PZ16" s="74" t="s">
        <v>5</v>
      </c>
      <c r="QA16" s="74" t="s">
        <v>6</v>
      </c>
      <c r="QB16" s="74" t="s">
        <v>7</v>
      </c>
      <c r="QC16" s="74" t="s">
        <v>2</v>
      </c>
      <c r="QD16" s="74" t="s">
        <v>0</v>
      </c>
      <c r="QE16" s="74" t="s">
        <v>3</v>
      </c>
      <c r="QF16" s="74" t="s">
        <v>4</v>
      </c>
      <c r="QG16" s="77" t="s">
        <v>57</v>
      </c>
      <c r="QH16" s="74" t="s">
        <v>6</v>
      </c>
      <c r="QI16" s="74" t="s">
        <v>7</v>
      </c>
      <c r="QJ16" s="74" t="s">
        <v>2</v>
      </c>
      <c r="QK16" s="74" t="s">
        <v>0</v>
      </c>
      <c r="QL16" s="74" t="s">
        <v>3</v>
      </c>
      <c r="QM16" s="74" t="s">
        <v>4</v>
      </c>
      <c r="QN16" s="74" t="s">
        <v>5</v>
      </c>
      <c r="QO16" s="74" t="s">
        <v>6</v>
      </c>
      <c r="QP16" s="74" t="s">
        <v>7</v>
      </c>
      <c r="QQ16" s="74" t="s">
        <v>2</v>
      </c>
      <c r="QR16" s="74"/>
      <c r="QS16" s="186" t="s">
        <v>130</v>
      </c>
      <c r="QT16" s="16">
        <v>12</v>
      </c>
      <c r="QU16" s="185">
        <v>44986</v>
      </c>
      <c r="QV16" s="184">
        <f>QU16+31</f>
        <v>45017</v>
      </c>
      <c r="QW16" s="185">
        <f>QV16+30</f>
        <v>45047</v>
      </c>
      <c r="QX16" s="184">
        <f t="shared" si="3"/>
        <v>45078</v>
      </c>
      <c r="QY16" s="185">
        <f>QX16+30</f>
        <v>45108</v>
      </c>
      <c r="QZ16" s="184">
        <f t="shared" si="3"/>
        <v>45139</v>
      </c>
      <c r="RA16" s="185">
        <f t="shared" si="3"/>
        <v>45170</v>
      </c>
      <c r="RB16" s="184">
        <f>RA16+30</f>
        <v>45200</v>
      </c>
      <c r="RC16" s="185">
        <f t="shared" si="3"/>
        <v>45231</v>
      </c>
      <c r="RD16" s="184">
        <f>RC16+30</f>
        <v>45261</v>
      </c>
      <c r="RE16" s="185">
        <f t="shared" si="3"/>
        <v>45292</v>
      </c>
      <c r="RF16" s="184">
        <f t="shared" si="3"/>
        <v>45323</v>
      </c>
      <c r="RG16" s="184">
        <f t="shared" ref="RG16:SH16" si="13">1+RF16</f>
        <v>45324</v>
      </c>
      <c r="RH16" s="184">
        <f t="shared" si="13"/>
        <v>45325</v>
      </c>
      <c r="RI16" s="184">
        <f t="shared" si="13"/>
        <v>45326</v>
      </c>
      <c r="RJ16" s="184">
        <f t="shared" si="13"/>
        <v>45327</v>
      </c>
      <c r="RK16" s="184">
        <f t="shared" si="13"/>
        <v>45328</v>
      </c>
      <c r="RL16" s="184">
        <f t="shared" si="13"/>
        <v>45329</v>
      </c>
      <c r="RM16" s="184">
        <f t="shared" si="13"/>
        <v>45330</v>
      </c>
      <c r="RN16" s="184">
        <f t="shared" si="13"/>
        <v>45331</v>
      </c>
      <c r="RO16" s="184">
        <f t="shared" si="13"/>
        <v>45332</v>
      </c>
      <c r="RP16" s="184">
        <f t="shared" si="13"/>
        <v>45333</v>
      </c>
      <c r="RQ16" s="184">
        <f t="shared" si="13"/>
        <v>45334</v>
      </c>
      <c r="RR16" s="184">
        <f t="shared" si="13"/>
        <v>45335</v>
      </c>
      <c r="RS16" s="184">
        <f t="shared" si="13"/>
        <v>45336</v>
      </c>
      <c r="RT16" s="184">
        <f t="shared" si="13"/>
        <v>45337</v>
      </c>
      <c r="RU16" s="184">
        <f t="shared" si="13"/>
        <v>45338</v>
      </c>
      <c r="RV16" s="184">
        <f t="shared" si="13"/>
        <v>45339</v>
      </c>
      <c r="RW16" s="184">
        <f t="shared" si="13"/>
        <v>45340</v>
      </c>
      <c r="RX16" s="184">
        <f t="shared" si="13"/>
        <v>45341</v>
      </c>
      <c r="RY16" s="184">
        <f t="shared" si="13"/>
        <v>45342</v>
      </c>
      <c r="RZ16" s="184">
        <f t="shared" si="13"/>
        <v>45343</v>
      </c>
      <c r="SA16" s="184">
        <f t="shared" si="13"/>
        <v>45344</v>
      </c>
      <c r="SB16" s="184">
        <f t="shared" si="13"/>
        <v>45345</v>
      </c>
      <c r="SC16" s="184">
        <f t="shared" si="13"/>
        <v>45346</v>
      </c>
      <c r="SD16" s="184">
        <f t="shared" si="13"/>
        <v>45347</v>
      </c>
      <c r="SE16" s="184">
        <f t="shared" si="13"/>
        <v>45348</v>
      </c>
      <c r="SF16" s="184">
        <f t="shared" si="13"/>
        <v>45349</v>
      </c>
      <c r="SG16" s="184">
        <f t="shared" si="13"/>
        <v>45350</v>
      </c>
      <c r="SH16" s="184">
        <f t="shared" si="13"/>
        <v>45351</v>
      </c>
      <c r="SI16" s="185">
        <f t="shared" ref="SI16" si="14">IF(TEXT(SH16,"mm")="03",SH16,SH16+1)</f>
        <v>45352</v>
      </c>
    </row>
    <row r="17" spans="1:503" ht="15" customHeight="1" x14ac:dyDescent="0.15">
      <c r="A17" s="17">
        <v>2024</v>
      </c>
      <c r="B17" s="16">
        <v>13</v>
      </c>
      <c r="C17" s="74">
        <v>1</v>
      </c>
      <c r="D17" s="74">
        <v>2</v>
      </c>
      <c r="E17" s="74">
        <v>3</v>
      </c>
      <c r="F17" s="74">
        <v>4</v>
      </c>
      <c r="G17" s="74">
        <v>5</v>
      </c>
      <c r="H17" s="74">
        <v>6</v>
      </c>
      <c r="I17" s="74">
        <v>7</v>
      </c>
      <c r="J17" s="74">
        <v>8</v>
      </c>
      <c r="K17" s="74">
        <v>9</v>
      </c>
      <c r="L17" s="74">
        <v>10</v>
      </c>
      <c r="M17" s="74">
        <v>11</v>
      </c>
      <c r="N17" s="74">
        <v>12</v>
      </c>
      <c r="O17" s="74">
        <v>13</v>
      </c>
      <c r="P17" s="74">
        <v>14</v>
      </c>
      <c r="Q17" s="74">
        <v>15</v>
      </c>
      <c r="R17" s="74">
        <v>16</v>
      </c>
      <c r="S17" s="74">
        <v>17</v>
      </c>
      <c r="T17" s="74">
        <v>18</v>
      </c>
      <c r="U17" s="74">
        <v>19</v>
      </c>
      <c r="V17" s="74">
        <v>20</v>
      </c>
      <c r="W17" s="74">
        <v>21</v>
      </c>
      <c r="X17" s="74">
        <v>22</v>
      </c>
      <c r="Y17" s="75">
        <v>23</v>
      </c>
      <c r="Z17" s="74">
        <v>24</v>
      </c>
      <c r="AA17" s="74">
        <v>25</v>
      </c>
      <c r="AB17" s="74">
        <v>26</v>
      </c>
      <c r="AC17" s="74">
        <v>27</v>
      </c>
      <c r="AD17" s="74">
        <v>28</v>
      </c>
      <c r="AE17" s="74">
        <v>29</v>
      </c>
      <c r="AF17" s="74">
        <v>30</v>
      </c>
      <c r="AG17" s="74">
        <v>31</v>
      </c>
      <c r="AH17" s="18">
        <v>1</v>
      </c>
      <c r="AI17" s="18">
        <v>2</v>
      </c>
      <c r="AJ17" s="18">
        <v>3</v>
      </c>
      <c r="AK17" s="18">
        <v>4</v>
      </c>
      <c r="AL17" s="18">
        <v>5</v>
      </c>
      <c r="AM17" s="18">
        <v>6</v>
      </c>
      <c r="AN17" s="18">
        <v>7</v>
      </c>
      <c r="AO17" s="18">
        <v>8</v>
      </c>
      <c r="AP17" s="18">
        <v>9</v>
      </c>
      <c r="AQ17" s="18">
        <v>10</v>
      </c>
      <c r="AR17" s="18">
        <v>11</v>
      </c>
      <c r="AS17" s="18">
        <v>12</v>
      </c>
      <c r="AT17" s="18">
        <v>13</v>
      </c>
      <c r="AU17" s="18">
        <v>14</v>
      </c>
      <c r="AV17" s="18">
        <v>15</v>
      </c>
      <c r="AW17" s="18">
        <v>16</v>
      </c>
      <c r="AX17" s="18">
        <v>17</v>
      </c>
      <c r="AY17" s="18">
        <v>18</v>
      </c>
      <c r="AZ17" s="18">
        <v>19</v>
      </c>
      <c r="BA17" s="18">
        <v>20</v>
      </c>
      <c r="BB17" s="18">
        <v>21</v>
      </c>
      <c r="BC17" s="18">
        <v>22</v>
      </c>
      <c r="BD17" s="18">
        <v>23</v>
      </c>
      <c r="BE17" s="18">
        <v>24</v>
      </c>
      <c r="BF17" s="18">
        <v>25</v>
      </c>
      <c r="BG17" s="18">
        <v>26</v>
      </c>
      <c r="BH17" s="18">
        <v>27</v>
      </c>
      <c r="BI17" s="18">
        <v>28</v>
      </c>
      <c r="BJ17" s="1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18">
        <v>1</v>
      </c>
      <c r="CQ17" s="18">
        <v>2</v>
      </c>
      <c r="CR17" s="18">
        <v>3</v>
      </c>
      <c r="CS17" s="18">
        <v>4</v>
      </c>
      <c r="CT17" s="18">
        <v>5</v>
      </c>
      <c r="CU17" s="18">
        <v>6</v>
      </c>
      <c r="CV17" s="18">
        <v>7</v>
      </c>
      <c r="CW17" s="18">
        <v>8</v>
      </c>
      <c r="CX17" s="18">
        <v>9</v>
      </c>
      <c r="CY17" s="18">
        <v>10</v>
      </c>
      <c r="CZ17" s="18">
        <v>11</v>
      </c>
      <c r="DA17" s="18">
        <v>12</v>
      </c>
      <c r="DB17" s="18">
        <v>13</v>
      </c>
      <c r="DC17" s="18">
        <v>14</v>
      </c>
      <c r="DD17" s="18">
        <v>15</v>
      </c>
      <c r="DE17" s="18">
        <v>16</v>
      </c>
      <c r="DF17" s="18">
        <v>17</v>
      </c>
      <c r="DG17" s="18">
        <v>18</v>
      </c>
      <c r="DH17" s="18">
        <v>19</v>
      </c>
      <c r="DI17" s="18">
        <v>20</v>
      </c>
      <c r="DJ17" s="18">
        <v>21</v>
      </c>
      <c r="DK17" s="18">
        <v>22</v>
      </c>
      <c r="DL17" s="18">
        <v>23</v>
      </c>
      <c r="DM17" s="18">
        <v>24</v>
      </c>
      <c r="DN17" s="18">
        <v>25</v>
      </c>
      <c r="DO17" s="18">
        <v>26</v>
      </c>
      <c r="DP17" s="18">
        <v>27</v>
      </c>
      <c r="DQ17" s="18">
        <v>28</v>
      </c>
      <c r="DR17" s="18">
        <v>29</v>
      </c>
      <c r="DS17" s="1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18">
        <v>1</v>
      </c>
      <c r="EZ17" s="18">
        <v>2</v>
      </c>
      <c r="FA17" s="18">
        <v>3</v>
      </c>
      <c r="FB17" s="18">
        <v>4</v>
      </c>
      <c r="FC17" s="18">
        <v>5</v>
      </c>
      <c r="FD17" s="18">
        <v>6</v>
      </c>
      <c r="FE17" s="18">
        <v>7</v>
      </c>
      <c r="FF17" s="18">
        <v>8</v>
      </c>
      <c r="FG17" s="18">
        <v>9</v>
      </c>
      <c r="FH17" s="18">
        <v>10</v>
      </c>
      <c r="FI17" s="18">
        <v>11</v>
      </c>
      <c r="FJ17" s="18">
        <v>12</v>
      </c>
      <c r="FK17" s="18">
        <v>13</v>
      </c>
      <c r="FL17" s="18">
        <v>14</v>
      </c>
      <c r="FM17" s="18">
        <v>15</v>
      </c>
      <c r="FN17" s="18">
        <v>16</v>
      </c>
      <c r="FO17" s="18">
        <v>17</v>
      </c>
      <c r="FP17" s="18">
        <v>18</v>
      </c>
      <c r="FQ17" s="18">
        <v>19</v>
      </c>
      <c r="FR17" s="18">
        <v>20</v>
      </c>
      <c r="FS17" s="18">
        <v>21</v>
      </c>
      <c r="FT17" s="18">
        <v>22</v>
      </c>
      <c r="FU17" s="18">
        <v>23</v>
      </c>
      <c r="FV17" s="18">
        <v>24</v>
      </c>
      <c r="FW17" s="18">
        <v>25</v>
      </c>
      <c r="FX17" s="18">
        <v>26</v>
      </c>
      <c r="FY17" s="18">
        <v>27</v>
      </c>
      <c r="FZ17" s="18">
        <v>28</v>
      </c>
      <c r="GA17" s="18">
        <v>29</v>
      </c>
      <c r="GB17" s="1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18">
        <v>1</v>
      </c>
      <c r="HI17" s="18">
        <v>2</v>
      </c>
      <c r="HJ17" s="18">
        <v>3</v>
      </c>
      <c r="HK17" s="18">
        <v>4</v>
      </c>
      <c r="HL17" s="18">
        <v>5</v>
      </c>
      <c r="HM17" s="18">
        <v>6</v>
      </c>
      <c r="HN17" s="18">
        <v>7</v>
      </c>
      <c r="HO17" s="18">
        <v>8</v>
      </c>
      <c r="HP17" s="18">
        <v>9</v>
      </c>
      <c r="HQ17" s="18">
        <v>10</v>
      </c>
      <c r="HR17" s="18">
        <v>11</v>
      </c>
      <c r="HS17" s="18">
        <v>12</v>
      </c>
      <c r="HT17" s="70">
        <v>13</v>
      </c>
      <c r="HU17" s="70">
        <v>14</v>
      </c>
      <c r="HV17" s="70">
        <v>15</v>
      </c>
      <c r="HW17" s="18">
        <v>16</v>
      </c>
      <c r="HX17" s="18">
        <v>17</v>
      </c>
      <c r="HY17" s="18">
        <v>18</v>
      </c>
      <c r="HZ17" s="18">
        <v>19</v>
      </c>
      <c r="IA17" s="18">
        <v>20</v>
      </c>
      <c r="IB17" s="18">
        <v>21</v>
      </c>
      <c r="IC17" s="18">
        <v>22</v>
      </c>
      <c r="ID17" s="18">
        <v>23</v>
      </c>
      <c r="IE17" s="18">
        <v>24</v>
      </c>
      <c r="IF17" s="18">
        <v>25</v>
      </c>
      <c r="IG17" s="18">
        <v>26</v>
      </c>
      <c r="IH17" s="18">
        <v>27</v>
      </c>
      <c r="II17" s="18">
        <v>28</v>
      </c>
      <c r="IJ17" s="18">
        <v>29</v>
      </c>
      <c r="IK17" s="18">
        <v>30</v>
      </c>
      <c r="IL17" s="1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18">
        <v>1</v>
      </c>
      <c r="JR17" s="18">
        <v>2</v>
      </c>
      <c r="JS17" s="18">
        <v>3</v>
      </c>
      <c r="JT17" s="18">
        <v>4</v>
      </c>
      <c r="JU17" s="18">
        <v>5</v>
      </c>
      <c r="JV17" s="18">
        <v>6</v>
      </c>
      <c r="JW17" s="18">
        <v>7</v>
      </c>
      <c r="JX17" s="18">
        <v>8</v>
      </c>
      <c r="JY17" s="18">
        <v>9</v>
      </c>
      <c r="JZ17" s="18">
        <v>10</v>
      </c>
      <c r="KA17" s="18">
        <v>11</v>
      </c>
      <c r="KB17" s="18">
        <v>12</v>
      </c>
      <c r="KC17" s="18">
        <v>13</v>
      </c>
      <c r="KD17" s="18">
        <v>14</v>
      </c>
      <c r="KE17" s="18">
        <v>15</v>
      </c>
      <c r="KF17" s="18">
        <v>16</v>
      </c>
      <c r="KG17" s="18">
        <v>17</v>
      </c>
      <c r="KH17" s="18">
        <v>18</v>
      </c>
      <c r="KI17" s="18">
        <v>19</v>
      </c>
      <c r="KJ17" s="18">
        <v>20</v>
      </c>
      <c r="KK17" s="18">
        <v>21</v>
      </c>
      <c r="KL17" s="18">
        <v>22</v>
      </c>
      <c r="KM17" s="18">
        <v>23</v>
      </c>
      <c r="KN17" s="18">
        <v>24</v>
      </c>
      <c r="KO17" s="18">
        <v>25</v>
      </c>
      <c r="KP17" s="18">
        <v>26</v>
      </c>
      <c r="KQ17" s="18">
        <v>27</v>
      </c>
      <c r="KR17" s="18">
        <v>28</v>
      </c>
      <c r="KS17" s="18">
        <v>29</v>
      </c>
      <c r="KT17" s="18">
        <v>30</v>
      </c>
      <c r="KU17" s="1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15">
        <v>23</v>
      </c>
      <c r="LS17">
        <v>24</v>
      </c>
      <c r="LT17">
        <v>25</v>
      </c>
      <c r="LU17">
        <v>26</v>
      </c>
      <c r="LV17">
        <v>27</v>
      </c>
      <c r="LW17">
        <v>28</v>
      </c>
      <c r="LX17" s="1">
        <v>29</v>
      </c>
      <c r="LY17" s="1">
        <v>30</v>
      </c>
      <c r="LZ17" s="18">
        <v>1</v>
      </c>
      <c r="MA17" s="18">
        <v>2</v>
      </c>
      <c r="MB17" s="18">
        <v>3</v>
      </c>
      <c r="MC17" s="18">
        <v>4</v>
      </c>
      <c r="MD17" s="18">
        <v>5</v>
      </c>
      <c r="ME17" s="18">
        <v>6</v>
      </c>
      <c r="MF17" s="18">
        <v>7</v>
      </c>
      <c r="MG17" s="18">
        <v>8</v>
      </c>
      <c r="MH17" s="18">
        <v>9</v>
      </c>
      <c r="MI17" s="18">
        <v>10</v>
      </c>
      <c r="MJ17" s="18">
        <v>11</v>
      </c>
      <c r="MK17" s="18">
        <v>12</v>
      </c>
      <c r="ML17" s="18">
        <v>13</v>
      </c>
      <c r="MM17" s="18">
        <v>14</v>
      </c>
      <c r="MN17" s="18">
        <v>15</v>
      </c>
      <c r="MO17" s="18">
        <v>16</v>
      </c>
      <c r="MP17" s="18">
        <v>17</v>
      </c>
      <c r="MQ17" s="18">
        <v>18</v>
      </c>
      <c r="MR17" s="18">
        <v>19</v>
      </c>
      <c r="MS17" s="18">
        <v>20</v>
      </c>
      <c r="MT17" s="18">
        <v>21</v>
      </c>
      <c r="MU17" s="18">
        <v>22</v>
      </c>
      <c r="MV17" s="18">
        <v>23</v>
      </c>
      <c r="MW17" s="18">
        <v>24</v>
      </c>
      <c r="MX17" s="18">
        <v>25</v>
      </c>
      <c r="MY17" s="18">
        <v>26</v>
      </c>
      <c r="MZ17" s="18">
        <v>27</v>
      </c>
      <c r="NA17" s="18">
        <v>28</v>
      </c>
      <c r="NB17" s="70">
        <v>29</v>
      </c>
      <c r="NC17" s="70">
        <v>30</v>
      </c>
      <c r="ND17" s="71">
        <v>31</v>
      </c>
      <c r="NE17" s="70">
        <v>1</v>
      </c>
      <c r="NF17" s="70">
        <v>2</v>
      </c>
      <c r="NG17" s="70">
        <v>3</v>
      </c>
      <c r="NH17" s="18">
        <v>4</v>
      </c>
      <c r="NI17" s="18">
        <v>5</v>
      </c>
      <c r="NJ17" s="18">
        <v>6</v>
      </c>
      <c r="NK17" s="18">
        <v>7</v>
      </c>
      <c r="NL17" s="18">
        <v>8</v>
      </c>
      <c r="NM17" s="18">
        <v>9</v>
      </c>
      <c r="NN17" s="18">
        <v>10</v>
      </c>
      <c r="NO17" s="18">
        <v>11</v>
      </c>
      <c r="NP17" s="18">
        <v>12</v>
      </c>
      <c r="NQ17" s="18">
        <v>13</v>
      </c>
      <c r="NR17" s="18">
        <v>14</v>
      </c>
      <c r="NS17" s="18">
        <v>15</v>
      </c>
      <c r="NT17" s="18">
        <v>16</v>
      </c>
      <c r="NU17" s="18">
        <v>17</v>
      </c>
      <c r="NV17" s="18">
        <v>18</v>
      </c>
      <c r="NW17" s="18">
        <v>19</v>
      </c>
      <c r="NX17" s="18">
        <v>20</v>
      </c>
      <c r="NY17" s="18">
        <v>21</v>
      </c>
      <c r="NZ17" s="18">
        <v>22</v>
      </c>
      <c r="OA17" s="21">
        <v>23</v>
      </c>
      <c r="OB17" s="18">
        <v>24</v>
      </c>
      <c r="OC17" s="18">
        <v>25</v>
      </c>
      <c r="OD17" s="18">
        <v>26</v>
      </c>
      <c r="OE17" s="18">
        <v>27</v>
      </c>
      <c r="OF17" s="18">
        <v>28</v>
      </c>
      <c r="OG17" s="18">
        <v>29</v>
      </c>
      <c r="OH17" s="18">
        <v>30</v>
      </c>
      <c r="OI17" s="1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15">
        <v>23</v>
      </c>
      <c r="PG17">
        <v>24</v>
      </c>
      <c r="PH17">
        <v>25</v>
      </c>
      <c r="PI17">
        <v>26</v>
      </c>
      <c r="PJ17">
        <v>27</v>
      </c>
      <c r="PK17">
        <v>28</v>
      </c>
      <c r="PM17" s="18">
        <v>1</v>
      </c>
      <c r="PN17" s="18">
        <v>2</v>
      </c>
      <c r="PO17" s="18">
        <v>3</v>
      </c>
      <c r="PP17" s="18">
        <v>4</v>
      </c>
      <c r="PQ17" s="18">
        <v>5</v>
      </c>
      <c r="PR17" s="18">
        <v>6</v>
      </c>
      <c r="PS17" s="18">
        <v>7</v>
      </c>
      <c r="PT17" s="18">
        <v>8</v>
      </c>
      <c r="PU17" s="18">
        <v>9</v>
      </c>
      <c r="PV17" s="18">
        <v>10</v>
      </c>
      <c r="PW17" s="18">
        <v>11</v>
      </c>
      <c r="PX17" s="18">
        <v>12</v>
      </c>
      <c r="PY17" s="18">
        <v>13</v>
      </c>
      <c r="PZ17" s="18">
        <v>14</v>
      </c>
      <c r="QA17" s="18">
        <v>15</v>
      </c>
      <c r="QB17" s="18">
        <v>16</v>
      </c>
      <c r="QC17" s="18">
        <v>17</v>
      </c>
      <c r="QD17" s="18">
        <v>18</v>
      </c>
      <c r="QE17" s="18">
        <v>19</v>
      </c>
      <c r="QF17" s="18">
        <v>20</v>
      </c>
      <c r="QG17" s="18">
        <v>21</v>
      </c>
      <c r="QH17" s="18">
        <v>22</v>
      </c>
      <c r="QI17" s="21">
        <v>23</v>
      </c>
      <c r="QJ17" s="18">
        <v>24</v>
      </c>
      <c r="QK17" s="18">
        <v>25</v>
      </c>
      <c r="QL17" s="18">
        <v>26</v>
      </c>
      <c r="QM17" s="18">
        <v>27</v>
      </c>
      <c r="QN17" s="18">
        <v>28</v>
      </c>
      <c r="QO17" s="18">
        <v>29</v>
      </c>
      <c r="QP17" s="18">
        <v>30</v>
      </c>
      <c r="QQ17" s="18">
        <v>31</v>
      </c>
      <c r="QS17" s="186"/>
      <c r="QT17" s="16">
        <v>13</v>
      </c>
      <c r="QV17" s="18"/>
      <c r="QX17" s="18"/>
      <c r="QZ17" s="18"/>
      <c r="RB17" s="18"/>
      <c r="RD17" s="18"/>
      <c r="RF17" s="18">
        <v>1</v>
      </c>
      <c r="RG17" s="18">
        <v>2</v>
      </c>
      <c r="RH17" s="18">
        <v>3</v>
      </c>
      <c r="RI17" s="18">
        <v>4</v>
      </c>
      <c r="RJ17" s="18">
        <v>5</v>
      </c>
      <c r="RK17" s="18">
        <v>6</v>
      </c>
      <c r="RL17" s="18">
        <v>7</v>
      </c>
      <c r="RM17" s="18">
        <v>8</v>
      </c>
      <c r="RN17" s="18">
        <v>9</v>
      </c>
      <c r="RO17" s="18">
        <v>10</v>
      </c>
      <c r="RP17" s="18">
        <v>11</v>
      </c>
      <c r="RQ17" s="18">
        <v>12</v>
      </c>
      <c r="RR17" s="18">
        <v>13</v>
      </c>
      <c r="RS17" s="18">
        <v>14</v>
      </c>
      <c r="RT17" s="18">
        <v>15</v>
      </c>
      <c r="RU17" s="18">
        <v>16</v>
      </c>
      <c r="RV17" s="18">
        <v>17</v>
      </c>
      <c r="RW17" s="18">
        <v>18</v>
      </c>
      <c r="RX17" s="18">
        <v>19</v>
      </c>
      <c r="RY17" s="18">
        <v>20</v>
      </c>
      <c r="RZ17" s="18">
        <v>21</v>
      </c>
      <c r="SA17" s="18">
        <v>22</v>
      </c>
      <c r="SB17" s="18">
        <v>23</v>
      </c>
      <c r="SC17" s="18">
        <v>24</v>
      </c>
      <c r="SD17" s="18">
        <v>25</v>
      </c>
      <c r="SE17" s="18">
        <v>26</v>
      </c>
      <c r="SF17" s="18">
        <v>27</v>
      </c>
      <c r="SG17" s="18">
        <v>28</v>
      </c>
      <c r="SH17" s="18">
        <v>0</v>
      </c>
    </row>
    <row r="18" spans="1:503" ht="15" customHeight="1" x14ac:dyDescent="0.15">
      <c r="A18" s="17"/>
      <c r="B18" s="16">
        <v>14</v>
      </c>
      <c r="C18" s="74" t="s">
        <v>0</v>
      </c>
      <c r="D18" s="74" t="s">
        <v>3</v>
      </c>
      <c r="E18" s="74" t="s">
        <v>4</v>
      </c>
      <c r="F18" s="74" t="s">
        <v>5</v>
      </c>
      <c r="G18" s="74" t="s">
        <v>6</v>
      </c>
      <c r="H18" s="74" t="s">
        <v>7</v>
      </c>
      <c r="I18" s="74" t="s">
        <v>2</v>
      </c>
      <c r="J18" s="74" t="s">
        <v>0</v>
      </c>
      <c r="K18" s="74" t="s">
        <v>3</v>
      </c>
      <c r="L18" s="74" t="s">
        <v>4</v>
      </c>
      <c r="M18" s="74" t="s">
        <v>5</v>
      </c>
      <c r="N18" s="74" t="s">
        <v>6</v>
      </c>
      <c r="O18" s="74" t="s">
        <v>7</v>
      </c>
      <c r="P18" s="74" t="s">
        <v>2</v>
      </c>
      <c r="Q18" s="74" t="s">
        <v>0</v>
      </c>
      <c r="R18" s="74" t="s">
        <v>3</v>
      </c>
      <c r="S18" s="74" t="s">
        <v>4</v>
      </c>
      <c r="T18" s="74" t="s">
        <v>5</v>
      </c>
      <c r="U18" s="74" t="s">
        <v>6</v>
      </c>
      <c r="V18" s="75" t="s">
        <v>35</v>
      </c>
      <c r="W18" s="74" t="s">
        <v>2</v>
      </c>
      <c r="X18" s="74" t="s">
        <v>0</v>
      </c>
      <c r="Y18" s="74" t="s">
        <v>3</v>
      </c>
      <c r="Z18" s="74" t="s">
        <v>4</v>
      </c>
      <c r="AA18" s="74" t="s">
        <v>5</v>
      </c>
      <c r="AB18" s="74" t="s">
        <v>6</v>
      </c>
      <c r="AC18" s="74" t="s">
        <v>7</v>
      </c>
      <c r="AD18" s="74" t="s">
        <v>2</v>
      </c>
      <c r="AE18" s="74" t="s">
        <v>0</v>
      </c>
      <c r="AF18" s="74" t="s">
        <v>3</v>
      </c>
      <c r="AG18" s="74" t="s">
        <v>4</v>
      </c>
      <c r="AH18" s="18" t="s">
        <v>5</v>
      </c>
      <c r="AI18" s="18" t="s">
        <v>6</v>
      </c>
      <c r="AJ18" s="18" t="s">
        <v>7</v>
      </c>
      <c r="AK18" s="18" t="s">
        <v>2</v>
      </c>
      <c r="AL18" s="18" t="s">
        <v>0</v>
      </c>
      <c r="AM18" s="18" t="s">
        <v>3</v>
      </c>
      <c r="AN18" s="18" t="s">
        <v>4</v>
      </c>
      <c r="AO18" s="18" t="s">
        <v>5</v>
      </c>
      <c r="AP18" s="18" t="s">
        <v>6</v>
      </c>
      <c r="AQ18" s="18" t="s">
        <v>7</v>
      </c>
      <c r="AR18" s="18" t="s">
        <v>2</v>
      </c>
      <c r="AS18" s="18" t="s">
        <v>0</v>
      </c>
      <c r="AT18" s="18" t="s">
        <v>3</v>
      </c>
      <c r="AU18" s="18" t="s">
        <v>4</v>
      </c>
      <c r="AV18" s="18" t="s">
        <v>5</v>
      </c>
      <c r="AW18" s="18" t="s">
        <v>6</v>
      </c>
      <c r="AX18" s="18" t="s">
        <v>7</v>
      </c>
      <c r="AY18" s="18" t="s">
        <v>2</v>
      </c>
      <c r="AZ18" s="18" t="s">
        <v>0</v>
      </c>
      <c r="BA18" s="18" t="s">
        <v>3</v>
      </c>
      <c r="BB18" s="18" t="s">
        <v>4</v>
      </c>
      <c r="BC18" s="18" t="s">
        <v>5</v>
      </c>
      <c r="BD18" s="35" t="s">
        <v>58</v>
      </c>
      <c r="BE18" s="18" t="s">
        <v>7</v>
      </c>
      <c r="BF18" s="18" t="s">
        <v>2</v>
      </c>
      <c r="BG18" s="18" t="s">
        <v>0</v>
      </c>
      <c r="BH18" s="18" t="s">
        <v>3</v>
      </c>
      <c r="BI18" s="18" t="s">
        <v>4</v>
      </c>
      <c r="BJ18" s="18" t="s">
        <v>5</v>
      </c>
      <c r="BK18" s="74" t="s">
        <v>6</v>
      </c>
      <c r="BL18" s="74" t="s">
        <v>7</v>
      </c>
      <c r="BM18" s="74" t="s">
        <v>2</v>
      </c>
      <c r="BN18" s="74" t="s">
        <v>0</v>
      </c>
      <c r="BO18" s="74" t="s">
        <v>3</v>
      </c>
      <c r="BP18" s="74" t="s">
        <v>4</v>
      </c>
      <c r="BQ18" s="74" t="s">
        <v>5</v>
      </c>
      <c r="BR18" s="74" t="s">
        <v>6</v>
      </c>
      <c r="BS18" s="74" t="s">
        <v>7</v>
      </c>
      <c r="BT18" s="74" t="s">
        <v>2</v>
      </c>
      <c r="BU18" s="74" t="s">
        <v>0</v>
      </c>
      <c r="BV18" s="74" t="s">
        <v>3</v>
      </c>
      <c r="BW18" s="74" t="s">
        <v>4</v>
      </c>
      <c r="BX18" s="74" t="s">
        <v>5</v>
      </c>
      <c r="BY18" s="74" t="s">
        <v>6</v>
      </c>
      <c r="BZ18" s="74" t="s">
        <v>7</v>
      </c>
      <c r="CA18" s="74" t="s">
        <v>2</v>
      </c>
      <c r="CB18" s="74" t="s">
        <v>0</v>
      </c>
      <c r="CC18" s="74" t="s">
        <v>3</v>
      </c>
      <c r="CD18" s="74" t="s">
        <v>4</v>
      </c>
      <c r="CE18" s="77" t="s">
        <v>57</v>
      </c>
      <c r="CF18" s="74" t="s">
        <v>6</v>
      </c>
      <c r="CG18" s="74" t="s">
        <v>7</v>
      </c>
      <c r="CH18" s="74" t="s">
        <v>2</v>
      </c>
      <c r="CI18" s="74" t="s">
        <v>0</v>
      </c>
      <c r="CJ18" s="74" t="s">
        <v>3</v>
      </c>
      <c r="CK18" s="74" t="s">
        <v>4</v>
      </c>
      <c r="CL18" s="74" t="s">
        <v>5</v>
      </c>
      <c r="CM18" s="74" t="s">
        <v>6</v>
      </c>
      <c r="CN18" s="74" t="s">
        <v>7</v>
      </c>
      <c r="CO18" s="74" t="s">
        <v>2</v>
      </c>
      <c r="CP18" s="18" t="s">
        <v>0</v>
      </c>
      <c r="CQ18" s="18" t="s">
        <v>3</v>
      </c>
      <c r="CR18" s="18" t="s">
        <v>4</v>
      </c>
      <c r="CS18" s="18" t="s">
        <v>5</v>
      </c>
      <c r="CT18" s="18" t="s">
        <v>6</v>
      </c>
      <c r="CU18" s="18" t="s">
        <v>7</v>
      </c>
      <c r="CV18" s="18" t="s">
        <v>2</v>
      </c>
      <c r="CW18" s="18" t="s">
        <v>0</v>
      </c>
      <c r="CX18" s="18" t="s">
        <v>3</v>
      </c>
      <c r="CY18" s="18" t="s">
        <v>4</v>
      </c>
      <c r="CZ18" s="18" t="s">
        <v>5</v>
      </c>
      <c r="DA18" s="18" t="s">
        <v>6</v>
      </c>
      <c r="DB18" s="18" t="s">
        <v>7</v>
      </c>
      <c r="DC18" s="18" t="s">
        <v>2</v>
      </c>
      <c r="DD18" s="18" t="s">
        <v>0</v>
      </c>
      <c r="DE18" s="18" t="s">
        <v>3</v>
      </c>
      <c r="DF18" s="18" t="s">
        <v>4</v>
      </c>
      <c r="DG18" s="18" t="s">
        <v>5</v>
      </c>
      <c r="DH18" s="18" t="s">
        <v>6</v>
      </c>
      <c r="DI18" s="18" t="s">
        <v>7</v>
      </c>
      <c r="DJ18" s="18" t="s">
        <v>2</v>
      </c>
      <c r="DK18" s="18" t="s">
        <v>0</v>
      </c>
      <c r="DL18" s="18" t="s">
        <v>3</v>
      </c>
      <c r="DM18" s="18" t="s">
        <v>4</v>
      </c>
      <c r="DN18" s="18" t="s">
        <v>5</v>
      </c>
      <c r="DO18" s="18" t="s">
        <v>6</v>
      </c>
      <c r="DP18" s="18" t="s">
        <v>7</v>
      </c>
      <c r="DQ18" s="18" t="s">
        <v>2</v>
      </c>
      <c r="DR18" s="21" t="s">
        <v>54</v>
      </c>
      <c r="DS18" s="18" t="s">
        <v>3</v>
      </c>
      <c r="DT18" t="s">
        <v>4</v>
      </c>
      <c r="DU18" t="s">
        <v>5</v>
      </c>
      <c r="DV18" t="s">
        <v>6</v>
      </c>
      <c r="DW18" t="s">
        <v>7</v>
      </c>
      <c r="DX18" t="s">
        <v>2</v>
      </c>
      <c r="DY18" t="s">
        <v>0</v>
      </c>
      <c r="DZ18" t="s">
        <v>3</v>
      </c>
      <c r="EA18" t="s">
        <v>4</v>
      </c>
      <c r="EB18" t="s">
        <v>5</v>
      </c>
      <c r="EC18" t="s">
        <v>6</v>
      </c>
      <c r="ED18" t="s">
        <v>7</v>
      </c>
      <c r="EE18" t="s">
        <v>2</v>
      </c>
      <c r="EF18" t="s">
        <v>0</v>
      </c>
      <c r="EG18" t="s">
        <v>3</v>
      </c>
      <c r="EH18" t="s">
        <v>4</v>
      </c>
      <c r="EI18" t="s">
        <v>5</v>
      </c>
      <c r="EJ18" t="s">
        <v>6</v>
      </c>
      <c r="EK18" t="s">
        <v>7</v>
      </c>
      <c r="EL18" t="s">
        <v>2</v>
      </c>
      <c r="EM18" s="15" t="s">
        <v>54</v>
      </c>
      <c r="EN18" t="s">
        <v>3</v>
      </c>
      <c r="EO18" t="s">
        <v>4</v>
      </c>
      <c r="EP18" t="s">
        <v>5</v>
      </c>
      <c r="EQ18" t="s">
        <v>6</v>
      </c>
      <c r="ER18" t="s">
        <v>7</v>
      </c>
      <c r="ES18" t="s">
        <v>2</v>
      </c>
      <c r="ET18" t="s">
        <v>0</v>
      </c>
      <c r="EU18" t="s">
        <v>3</v>
      </c>
      <c r="EV18" t="s">
        <v>4</v>
      </c>
      <c r="EW18" t="s">
        <v>5</v>
      </c>
      <c r="EX18" t="s">
        <v>6</v>
      </c>
      <c r="EY18" s="18" t="s">
        <v>7</v>
      </c>
      <c r="EZ18" s="18" t="s">
        <v>2</v>
      </c>
      <c r="FA18" s="18" t="s">
        <v>0</v>
      </c>
      <c r="FB18" s="18" t="s">
        <v>3</v>
      </c>
      <c r="FC18" s="18" t="s">
        <v>4</v>
      </c>
      <c r="FD18" s="18" t="s">
        <v>5</v>
      </c>
      <c r="FE18" s="18" t="s">
        <v>6</v>
      </c>
      <c r="FF18" s="18" t="s">
        <v>7</v>
      </c>
      <c r="FG18" s="18" t="s">
        <v>2</v>
      </c>
      <c r="FH18" s="18" t="s">
        <v>0</v>
      </c>
      <c r="FI18" s="18" t="s">
        <v>3</v>
      </c>
      <c r="FJ18" s="18" t="s">
        <v>4</v>
      </c>
      <c r="FK18" s="18" t="s">
        <v>5</v>
      </c>
      <c r="FL18" s="18" t="s">
        <v>6</v>
      </c>
      <c r="FM18" s="18" t="s">
        <v>7</v>
      </c>
      <c r="FN18" s="18" t="s">
        <v>2</v>
      </c>
      <c r="FO18" s="18" t="s">
        <v>0</v>
      </c>
      <c r="FP18" s="18" t="s">
        <v>3</v>
      </c>
      <c r="FQ18" s="18" t="s">
        <v>4</v>
      </c>
      <c r="FR18" s="18" t="s">
        <v>5</v>
      </c>
      <c r="FS18" s="18" t="s">
        <v>6</v>
      </c>
      <c r="FT18" s="18" t="s">
        <v>7</v>
      </c>
      <c r="FU18" s="18" t="s">
        <v>2</v>
      </c>
      <c r="FV18" s="18" t="s">
        <v>0</v>
      </c>
      <c r="FW18" s="18" t="s">
        <v>3</v>
      </c>
      <c r="FX18" s="18" t="s">
        <v>4</v>
      </c>
      <c r="FY18" s="18" t="s">
        <v>5</v>
      </c>
      <c r="FZ18" s="18" t="s">
        <v>6</v>
      </c>
      <c r="GA18" s="21" t="s">
        <v>35</v>
      </c>
      <c r="GB18" s="18" t="s">
        <v>2</v>
      </c>
      <c r="GC18" t="s">
        <v>0</v>
      </c>
      <c r="GD18" t="s">
        <v>3</v>
      </c>
      <c r="GE18" t="s">
        <v>4</v>
      </c>
      <c r="GF18" t="s">
        <v>5</v>
      </c>
      <c r="GG18" t="s">
        <v>6</v>
      </c>
      <c r="GH18" t="s">
        <v>7</v>
      </c>
      <c r="GI18" t="s">
        <v>2</v>
      </c>
      <c r="GJ18" t="s">
        <v>0</v>
      </c>
      <c r="GK18" t="s">
        <v>3</v>
      </c>
      <c r="GL18" t="s">
        <v>4</v>
      </c>
      <c r="GM18" t="s">
        <v>5</v>
      </c>
      <c r="GN18" t="s">
        <v>6</v>
      </c>
      <c r="GO18" t="s">
        <v>7</v>
      </c>
      <c r="GP18" t="s">
        <v>2</v>
      </c>
      <c r="GQ18" t="s">
        <v>0</v>
      </c>
      <c r="GR18" t="s">
        <v>3</v>
      </c>
      <c r="GS18" t="s">
        <v>4</v>
      </c>
      <c r="GT18" t="s">
        <v>5</v>
      </c>
      <c r="GU18" t="s">
        <v>6</v>
      </c>
      <c r="GV18" t="s">
        <v>7</v>
      </c>
      <c r="GW18" t="s">
        <v>2</v>
      </c>
      <c r="GX18" t="s">
        <v>0</v>
      </c>
      <c r="GY18" t="s">
        <v>3</v>
      </c>
      <c r="GZ18" t="s">
        <v>4</v>
      </c>
      <c r="HA18" t="s">
        <v>5</v>
      </c>
      <c r="HB18" t="s">
        <v>6</v>
      </c>
      <c r="HC18" t="s">
        <v>7</v>
      </c>
      <c r="HD18" t="s">
        <v>2</v>
      </c>
      <c r="HE18" s="15" t="s">
        <v>54</v>
      </c>
      <c r="HF18" t="s">
        <v>3</v>
      </c>
      <c r="HG18" t="s">
        <v>56</v>
      </c>
      <c r="HH18" s="18" t="s">
        <v>5</v>
      </c>
      <c r="HI18" s="18" t="s">
        <v>6</v>
      </c>
      <c r="HJ18" s="18" t="s">
        <v>7</v>
      </c>
      <c r="HK18" s="18" t="s">
        <v>2</v>
      </c>
      <c r="HL18" s="18" t="s">
        <v>0</v>
      </c>
      <c r="HM18" s="18" t="s">
        <v>3</v>
      </c>
      <c r="HN18" s="18" t="s">
        <v>4</v>
      </c>
      <c r="HO18" s="18" t="s">
        <v>5</v>
      </c>
      <c r="HP18" s="18" t="s">
        <v>6</v>
      </c>
      <c r="HQ18" s="18" t="s">
        <v>7</v>
      </c>
      <c r="HR18" s="21" t="s">
        <v>34</v>
      </c>
      <c r="HS18" s="21" t="s">
        <v>54</v>
      </c>
      <c r="HT18" s="70" t="s">
        <v>55</v>
      </c>
      <c r="HU18" s="70" t="s">
        <v>56</v>
      </c>
      <c r="HV18" s="70" t="s">
        <v>57</v>
      </c>
      <c r="HW18" s="18" t="s">
        <v>6</v>
      </c>
      <c r="HX18" s="18" t="s">
        <v>7</v>
      </c>
      <c r="HY18" s="18" t="s">
        <v>2</v>
      </c>
      <c r="HZ18" s="18" t="s">
        <v>0</v>
      </c>
      <c r="IA18" s="18" t="s">
        <v>3</v>
      </c>
      <c r="IB18" s="18" t="s">
        <v>4</v>
      </c>
      <c r="IC18" s="18" t="s">
        <v>5</v>
      </c>
      <c r="ID18" s="18" t="s">
        <v>6</v>
      </c>
      <c r="IE18" s="18" t="s">
        <v>7</v>
      </c>
      <c r="IF18" s="18" t="s">
        <v>2</v>
      </c>
      <c r="IG18" s="18" t="s">
        <v>0</v>
      </c>
      <c r="IH18" s="18" t="s">
        <v>3</v>
      </c>
      <c r="II18" s="18" t="s">
        <v>4</v>
      </c>
      <c r="IJ18" s="18" t="s">
        <v>5</v>
      </c>
      <c r="IK18" s="18" t="s">
        <v>6</v>
      </c>
      <c r="IL18" s="18" t="s">
        <v>7</v>
      </c>
      <c r="IM18" t="s">
        <v>2</v>
      </c>
      <c r="IN18" t="s">
        <v>0</v>
      </c>
      <c r="IO18" t="s">
        <v>3</v>
      </c>
      <c r="IP18" t="s">
        <v>4</v>
      </c>
      <c r="IQ18" t="s">
        <v>5</v>
      </c>
      <c r="IR18" t="s">
        <v>6</v>
      </c>
      <c r="IS18" t="s">
        <v>7</v>
      </c>
      <c r="IT18" t="s">
        <v>2</v>
      </c>
      <c r="IU18" s="15" t="s">
        <v>54</v>
      </c>
      <c r="IV18" t="s">
        <v>3</v>
      </c>
      <c r="IW18" t="s">
        <v>4</v>
      </c>
      <c r="IX18" t="s">
        <v>5</v>
      </c>
      <c r="IY18" t="s">
        <v>6</v>
      </c>
      <c r="IZ18" t="s">
        <v>7</v>
      </c>
      <c r="JA18" t="s">
        <v>2</v>
      </c>
      <c r="JB18" t="s">
        <v>0</v>
      </c>
      <c r="JC18" t="s">
        <v>3</v>
      </c>
      <c r="JD18" t="s">
        <v>4</v>
      </c>
      <c r="JE18" t="s">
        <v>5</v>
      </c>
      <c r="JF18" t="s">
        <v>6</v>
      </c>
      <c r="JG18" t="s">
        <v>7</v>
      </c>
      <c r="JH18" t="s">
        <v>2</v>
      </c>
      <c r="JI18" t="s">
        <v>0</v>
      </c>
      <c r="JJ18" t="s">
        <v>3</v>
      </c>
      <c r="JK18" t="s">
        <v>4</v>
      </c>
      <c r="JL18" t="s">
        <v>5</v>
      </c>
      <c r="JM18" t="s">
        <v>6</v>
      </c>
      <c r="JN18" t="s">
        <v>7</v>
      </c>
      <c r="JO18" t="s">
        <v>2</v>
      </c>
      <c r="JP18" t="s">
        <v>0</v>
      </c>
      <c r="JQ18" s="18" t="s">
        <v>3</v>
      </c>
      <c r="JR18" s="18" t="s">
        <v>4</v>
      </c>
      <c r="JS18" s="18" t="s">
        <v>5</v>
      </c>
      <c r="JT18" s="18" t="s">
        <v>6</v>
      </c>
      <c r="JU18" s="18" t="s">
        <v>7</v>
      </c>
      <c r="JV18" s="18" t="s">
        <v>2</v>
      </c>
      <c r="JW18" s="18" t="s">
        <v>0</v>
      </c>
      <c r="JX18" s="18" t="s">
        <v>3</v>
      </c>
      <c r="JY18" s="18" t="s">
        <v>4</v>
      </c>
      <c r="JZ18" s="18" t="s">
        <v>5</v>
      </c>
      <c r="KA18" s="18" t="s">
        <v>6</v>
      </c>
      <c r="KB18" s="18" t="s">
        <v>7</v>
      </c>
      <c r="KC18" s="18" t="s">
        <v>2</v>
      </c>
      <c r="KD18" s="21" t="s">
        <v>54</v>
      </c>
      <c r="KE18" s="18" t="s">
        <v>3</v>
      </c>
      <c r="KF18" s="18" t="s">
        <v>4</v>
      </c>
      <c r="KG18" s="18" t="s">
        <v>5</v>
      </c>
      <c r="KH18" s="18" t="s">
        <v>6</v>
      </c>
      <c r="KI18" s="18" t="s">
        <v>7</v>
      </c>
      <c r="KJ18" s="18" t="s">
        <v>2</v>
      </c>
      <c r="KK18" s="18" t="s">
        <v>0</v>
      </c>
      <c r="KL18" s="18" t="s">
        <v>3</v>
      </c>
      <c r="KM18" s="18" t="s">
        <v>4</v>
      </c>
      <c r="KN18" s="18" t="s">
        <v>5</v>
      </c>
      <c r="KO18" s="18" t="s">
        <v>6</v>
      </c>
      <c r="KP18" s="18" t="s">
        <v>7</v>
      </c>
      <c r="KQ18" s="18" t="s">
        <v>2</v>
      </c>
      <c r="KR18" s="18" t="s">
        <v>0</v>
      </c>
      <c r="KS18" s="18" t="s">
        <v>3</v>
      </c>
      <c r="KT18" s="18" t="s">
        <v>4</v>
      </c>
      <c r="KU18" s="18" t="s">
        <v>5</v>
      </c>
      <c r="KV18" t="s">
        <v>6</v>
      </c>
      <c r="KW18" t="s">
        <v>7</v>
      </c>
      <c r="KX18" t="s">
        <v>2</v>
      </c>
      <c r="KY18" t="s">
        <v>0</v>
      </c>
      <c r="KZ18" t="s">
        <v>3</v>
      </c>
      <c r="LA18" t="s">
        <v>4</v>
      </c>
      <c r="LB18" t="s">
        <v>5</v>
      </c>
      <c r="LC18" t="s">
        <v>6</v>
      </c>
      <c r="LD18" t="s">
        <v>7</v>
      </c>
      <c r="LE18" t="s">
        <v>2</v>
      </c>
      <c r="LF18" t="s">
        <v>0</v>
      </c>
      <c r="LG18" t="s">
        <v>3</v>
      </c>
      <c r="LH18" t="s">
        <v>4</v>
      </c>
      <c r="LI18" t="s">
        <v>5</v>
      </c>
      <c r="LJ18" t="s">
        <v>6</v>
      </c>
      <c r="LK18" t="s">
        <v>7</v>
      </c>
      <c r="LL18" t="s">
        <v>2</v>
      </c>
      <c r="LM18" t="s">
        <v>0</v>
      </c>
      <c r="LN18" t="s">
        <v>3</v>
      </c>
      <c r="LO18" t="s">
        <v>4</v>
      </c>
      <c r="LP18" t="s">
        <v>5</v>
      </c>
      <c r="LQ18" t="s">
        <v>6</v>
      </c>
      <c r="LR18" s="15" t="s">
        <v>35</v>
      </c>
      <c r="LS18" t="s">
        <v>2</v>
      </c>
      <c r="LT18" t="s">
        <v>0</v>
      </c>
      <c r="LU18" t="s">
        <v>3</v>
      </c>
      <c r="LV18" t="s">
        <v>4</v>
      </c>
      <c r="LW18" t="s">
        <v>5</v>
      </c>
      <c r="LX18" s="1" t="s">
        <v>58</v>
      </c>
      <c r="LY18" s="1" t="s">
        <v>60</v>
      </c>
      <c r="LZ18" s="18" t="s">
        <v>2</v>
      </c>
      <c r="MA18" s="18" t="s">
        <v>0</v>
      </c>
      <c r="MB18" s="18" t="s">
        <v>3</v>
      </c>
      <c r="MC18" s="18" t="s">
        <v>4</v>
      </c>
      <c r="MD18" s="18" t="s">
        <v>5</v>
      </c>
      <c r="ME18" s="18" t="s">
        <v>6</v>
      </c>
      <c r="MF18" s="18" t="s">
        <v>7</v>
      </c>
      <c r="MG18" s="18" t="s">
        <v>2</v>
      </c>
      <c r="MH18" s="18" t="s">
        <v>0</v>
      </c>
      <c r="MI18" s="18" t="s">
        <v>3</v>
      </c>
      <c r="MJ18" s="18" t="s">
        <v>4</v>
      </c>
      <c r="MK18" s="18" t="s">
        <v>5</v>
      </c>
      <c r="ML18" s="18" t="s">
        <v>6</v>
      </c>
      <c r="MM18" s="18" t="s">
        <v>7</v>
      </c>
      <c r="MN18" s="18" t="s">
        <v>2</v>
      </c>
      <c r="MO18" s="18" t="s">
        <v>0</v>
      </c>
      <c r="MP18" s="18" t="s">
        <v>3</v>
      </c>
      <c r="MQ18" s="18" t="s">
        <v>4</v>
      </c>
      <c r="MR18" s="18" t="s">
        <v>5</v>
      </c>
      <c r="MS18" s="18" t="s">
        <v>6</v>
      </c>
      <c r="MT18" s="18" t="s">
        <v>7</v>
      </c>
      <c r="MU18" s="18" t="s">
        <v>2</v>
      </c>
      <c r="MV18" s="18" t="s">
        <v>0</v>
      </c>
      <c r="MW18" s="18" t="s">
        <v>3</v>
      </c>
      <c r="MX18" s="18" t="s">
        <v>4</v>
      </c>
      <c r="MY18" s="18" t="s">
        <v>5</v>
      </c>
      <c r="MZ18" s="18" t="s">
        <v>6</v>
      </c>
      <c r="NA18" s="18" t="s">
        <v>7</v>
      </c>
      <c r="NB18" s="70" t="s">
        <v>2</v>
      </c>
      <c r="NC18" s="70" t="s">
        <v>54</v>
      </c>
      <c r="ND18" s="71" t="s">
        <v>55</v>
      </c>
      <c r="NE18" s="70" t="s">
        <v>56</v>
      </c>
      <c r="NF18" s="70" t="s">
        <v>57</v>
      </c>
      <c r="NG18" s="70" t="s">
        <v>58</v>
      </c>
      <c r="NH18" s="18" t="s">
        <v>7</v>
      </c>
      <c r="NI18" s="18" t="s">
        <v>2</v>
      </c>
      <c r="NJ18" s="18" t="s">
        <v>0</v>
      </c>
      <c r="NK18" s="18" t="s">
        <v>3</v>
      </c>
      <c r="NL18" s="18" t="s">
        <v>4</v>
      </c>
      <c r="NM18" s="18" t="s">
        <v>5</v>
      </c>
      <c r="NN18" s="18" t="s">
        <v>6</v>
      </c>
      <c r="NO18" s="18" t="s">
        <v>7</v>
      </c>
      <c r="NP18" s="18" t="s">
        <v>2</v>
      </c>
      <c r="NQ18" s="35" t="s">
        <v>54</v>
      </c>
      <c r="NR18" s="18" t="s">
        <v>3</v>
      </c>
      <c r="NS18" s="18" t="s">
        <v>4</v>
      </c>
      <c r="NT18" s="18" t="s">
        <v>5</v>
      </c>
      <c r="NU18" s="18" t="s">
        <v>6</v>
      </c>
      <c r="NV18" s="18" t="s">
        <v>7</v>
      </c>
      <c r="NW18" s="18" t="s">
        <v>2</v>
      </c>
      <c r="NX18" s="18" t="s">
        <v>0</v>
      </c>
      <c r="NY18" s="18" t="s">
        <v>3</v>
      </c>
      <c r="NZ18" s="18" t="s">
        <v>4</v>
      </c>
      <c r="OA18" s="18" t="s">
        <v>5</v>
      </c>
      <c r="OB18" s="18" t="s">
        <v>6</v>
      </c>
      <c r="OC18" s="18" t="s">
        <v>7</v>
      </c>
      <c r="OD18" s="18" t="s">
        <v>2</v>
      </c>
      <c r="OE18" s="18" t="s">
        <v>0</v>
      </c>
      <c r="OF18" s="18" t="s">
        <v>3</v>
      </c>
      <c r="OG18" s="18" t="s">
        <v>4</v>
      </c>
      <c r="OH18" s="18" t="s">
        <v>5</v>
      </c>
      <c r="OI18" s="18" t="s">
        <v>6</v>
      </c>
      <c r="OJ18" s="15" t="s">
        <v>35</v>
      </c>
      <c r="OK18" t="s">
        <v>2</v>
      </c>
      <c r="OL18" t="s">
        <v>0</v>
      </c>
      <c r="OM18" t="s">
        <v>3</v>
      </c>
      <c r="ON18" t="s">
        <v>4</v>
      </c>
      <c r="OO18" t="s">
        <v>5</v>
      </c>
      <c r="OP18" t="s">
        <v>6</v>
      </c>
      <c r="OQ18" t="s">
        <v>7</v>
      </c>
      <c r="OR18" t="s">
        <v>2</v>
      </c>
      <c r="OS18" s="15" t="s">
        <v>54</v>
      </c>
      <c r="OT18" t="s">
        <v>3</v>
      </c>
      <c r="OU18" t="s">
        <v>4</v>
      </c>
      <c r="OV18" t="s">
        <v>5</v>
      </c>
      <c r="OW18" t="s">
        <v>6</v>
      </c>
      <c r="OX18" t="s">
        <v>7</v>
      </c>
      <c r="OY18" t="s">
        <v>2</v>
      </c>
      <c r="OZ18" t="s">
        <v>0</v>
      </c>
      <c r="PA18" t="s">
        <v>3</v>
      </c>
      <c r="PB18" t="s">
        <v>4</v>
      </c>
      <c r="PC18" t="s">
        <v>5</v>
      </c>
      <c r="PD18" t="s">
        <v>6</v>
      </c>
      <c r="PE18" t="s">
        <v>7</v>
      </c>
      <c r="PF18" t="s">
        <v>2</v>
      </c>
      <c r="PG18" t="s">
        <v>0</v>
      </c>
      <c r="PH18" t="s">
        <v>3</v>
      </c>
      <c r="PI18" t="s">
        <v>4</v>
      </c>
      <c r="PJ18" t="s">
        <v>5</v>
      </c>
      <c r="PK18" t="s">
        <v>6</v>
      </c>
      <c r="PM18" s="21" t="s">
        <v>35</v>
      </c>
      <c r="PN18" s="18" t="s">
        <v>2</v>
      </c>
      <c r="PO18" s="18" t="s">
        <v>0</v>
      </c>
      <c r="PP18" s="18" t="s">
        <v>3</v>
      </c>
      <c r="PQ18" s="18" t="s">
        <v>4</v>
      </c>
      <c r="PR18" s="18" t="s">
        <v>5</v>
      </c>
      <c r="PS18" s="18" t="s">
        <v>6</v>
      </c>
      <c r="PT18" s="18" t="s">
        <v>7</v>
      </c>
      <c r="PU18" s="18" t="s">
        <v>2</v>
      </c>
      <c r="PV18" s="21" t="s">
        <v>54</v>
      </c>
      <c r="PW18" s="18" t="s">
        <v>3</v>
      </c>
      <c r="PX18" s="18" t="s">
        <v>4</v>
      </c>
      <c r="PY18" s="18" t="s">
        <v>5</v>
      </c>
      <c r="PZ18" s="18" t="s">
        <v>6</v>
      </c>
      <c r="QA18" s="18" t="s">
        <v>7</v>
      </c>
      <c r="QB18" s="18" t="s">
        <v>2</v>
      </c>
      <c r="QC18" s="18" t="s">
        <v>0</v>
      </c>
      <c r="QD18" s="18" t="s">
        <v>3</v>
      </c>
      <c r="QE18" s="18" t="s">
        <v>4</v>
      </c>
      <c r="QF18" s="18" t="s">
        <v>5</v>
      </c>
      <c r="QG18" s="18" t="s">
        <v>6</v>
      </c>
      <c r="QH18" s="18" t="s">
        <v>7</v>
      </c>
      <c r="QI18" s="18" t="s">
        <v>2</v>
      </c>
      <c r="QJ18" s="18" t="s">
        <v>0</v>
      </c>
      <c r="QK18" s="18" t="s">
        <v>3</v>
      </c>
      <c r="QL18" s="18" t="s">
        <v>4</v>
      </c>
      <c r="QM18" s="18" t="s">
        <v>5</v>
      </c>
      <c r="QN18" s="18" t="s">
        <v>6</v>
      </c>
      <c r="QO18" s="18" t="s">
        <v>60</v>
      </c>
      <c r="QP18" s="18" t="s">
        <v>34</v>
      </c>
      <c r="QQ18" s="18" t="s">
        <v>54</v>
      </c>
      <c r="QS18" s="186" t="s">
        <v>111</v>
      </c>
      <c r="QT18" s="16">
        <v>14</v>
      </c>
      <c r="QU18" s="183">
        <v>45352</v>
      </c>
      <c r="QV18" s="185">
        <f>QU18+31</f>
        <v>45383</v>
      </c>
      <c r="QW18" s="183">
        <f>QV18+30</f>
        <v>45413</v>
      </c>
      <c r="QX18" s="185">
        <f t="shared" si="3"/>
        <v>45444</v>
      </c>
      <c r="QY18" s="183">
        <f>QX18+30</f>
        <v>45474</v>
      </c>
      <c r="QZ18" s="185">
        <f t="shared" si="3"/>
        <v>45505</v>
      </c>
      <c r="RA18" s="183">
        <f t="shared" si="3"/>
        <v>45536</v>
      </c>
      <c r="RB18" s="185">
        <f>RA18+30</f>
        <v>45566</v>
      </c>
      <c r="RC18" s="183">
        <f t="shared" si="3"/>
        <v>45597</v>
      </c>
      <c r="RD18" s="185">
        <f>RC18+30</f>
        <v>45627</v>
      </c>
      <c r="RE18" s="183">
        <f t="shared" si="3"/>
        <v>45658</v>
      </c>
      <c r="RF18" s="185">
        <f t="shared" si="3"/>
        <v>45689</v>
      </c>
      <c r="RG18" s="185">
        <f t="shared" ref="RG18:SH18" si="15">1+RF18</f>
        <v>45690</v>
      </c>
      <c r="RH18" s="185">
        <f t="shared" si="15"/>
        <v>45691</v>
      </c>
      <c r="RI18" s="185">
        <f t="shared" si="15"/>
        <v>45692</v>
      </c>
      <c r="RJ18" s="185">
        <f t="shared" si="15"/>
        <v>45693</v>
      </c>
      <c r="RK18" s="185">
        <f t="shared" si="15"/>
        <v>45694</v>
      </c>
      <c r="RL18" s="185">
        <f t="shared" si="15"/>
        <v>45695</v>
      </c>
      <c r="RM18" s="185">
        <f t="shared" si="15"/>
        <v>45696</v>
      </c>
      <c r="RN18" s="185">
        <f t="shared" si="15"/>
        <v>45697</v>
      </c>
      <c r="RO18" s="185">
        <f t="shared" si="15"/>
        <v>45698</v>
      </c>
      <c r="RP18" s="185">
        <f t="shared" si="15"/>
        <v>45699</v>
      </c>
      <c r="RQ18" s="185">
        <f t="shared" si="15"/>
        <v>45700</v>
      </c>
      <c r="RR18" s="185">
        <f t="shared" si="15"/>
        <v>45701</v>
      </c>
      <c r="RS18" s="185">
        <f t="shared" si="15"/>
        <v>45702</v>
      </c>
      <c r="RT18" s="185">
        <f t="shared" si="15"/>
        <v>45703</v>
      </c>
      <c r="RU18" s="185">
        <f t="shared" si="15"/>
        <v>45704</v>
      </c>
      <c r="RV18" s="185">
        <f t="shared" si="15"/>
        <v>45705</v>
      </c>
      <c r="RW18" s="185">
        <f t="shared" si="15"/>
        <v>45706</v>
      </c>
      <c r="RX18" s="185">
        <f t="shared" si="15"/>
        <v>45707</v>
      </c>
      <c r="RY18" s="185">
        <f t="shared" si="15"/>
        <v>45708</v>
      </c>
      <c r="RZ18" s="185">
        <f t="shared" si="15"/>
        <v>45709</v>
      </c>
      <c r="SA18" s="185">
        <f t="shared" si="15"/>
        <v>45710</v>
      </c>
      <c r="SB18" s="185">
        <f t="shared" si="15"/>
        <v>45711</v>
      </c>
      <c r="SC18" s="185">
        <f t="shared" si="15"/>
        <v>45712</v>
      </c>
      <c r="SD18" s="185">
        <f t="shared" si="15"/>
        <v>45713</v>
      </c>
      <c r="SE18" s="185">
        <f t="shared" si="15"/>
        <v>45714</v>
      </c>
      <c r="SF18" s="185">
        <f t="shared" si="15"/>
        <v>45715</v>
      </c>
      <c r="SG18" s="185">
        <f t="shared" si="15"/>
        <v>45716</v>
      </c>
      <c r="SH18" s="185">
        <f t="shared" si="15"/>
        <v>45717</v>
      </c>
      <c r="SI18" s="183">
        <f t="shared" ref="SI18" si="16">IF(TEXT(SH18,"mm")="03",SH18,SH18+1)</f>
        <v>45717</v>
      </c>
    </row>
    <row r="19" spans="1:503" ht="15" customHeight="1" x14ac:dyDescent="0.15">
      <c r="A19" s="17">
        <v>2025</v>
      </c>
      <c r="B19" s="16">
        <v>15</v>
      </c>
      <c r="C19" s="18">
        <v>1</v>
      </c>
      <c r="D19" s="18">
        <v>2</v>
      </c>
      <c r="E19" s="18">
        <v>3</v>
      </c>
      <c r="F19" s="18">
        <v>4</v>
      </c>
      <c r="G19" s="18">
        <v>5</v>
      </c>
      <c r="H19" s="18">
        <v>6</v>
      </c>
      <c r="I19" s="18">
        <v>7</v>
      </c>
      <c r="J19" s="18">
        <v>8</v>
      </c>
      <c r="K19" s="18">
        <v>9</v>
      </c>
      <c r="L19" s="18">
        <v>10</v>
      </c>
      <c r="M19" s="18">
        <v>11</v>
      </c>
      <c r="N19" s="18">
        <v>12</v>
      </c>
      <c r="O19" s="18">
        <v>13</v>
      </c>
      <c r="P19" s="18">
        <v>14</v>
      </c>
      <c r="Q19" s="18">
        <v>15</v>
      </c>
      <c r="R19" s="18">
        <v>16</v>
      </c>
      <c r="S19" s="18">
        <v>17</v>
      </c>
      <c r="T19" s="18">
        <v>18</v>
      </c>
      <c r="U19" s="18">
        <v>19</v>
      </c>
      <c r="V19" s="18">
        <v>20</v>
      </c>
      <c r="W19" s="18">
        <v>21</v>
      </c>
      <c r="X19" s="18">
        <v>22</v>
      </c>
      <c r="Y19" s="21">
        <v>23</v>
      </c>
      <c r="Z19" s="18">
        <v>24</v>
      </c>
      <c r="AA19" s="18">
        <v>25</v>
      </c>
      <c r="AB19" s="18">
        <v>26</v>
      </c>
      <c r="AC19" s="18">
        <v>27</v>
      </c>
      <c r="AD19" s="18">
        <v>28</v>
      </c>
      <c r="AE19" s="18">
        <v>29</v>
      </c>
      <c r="AF19" s="18">
        <v>30</v>
      </c>
      <c r="AG19" s="18">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15">
        <v>23</v>
      </c>
      <c r="BE19">
        <v>24</v>
      </c>
      <c r="BF19">
        <v>25</v>
      </c>
      <c r="BG19">
        <v>26</v>
      </c>
      <c r="BH19">
        <v>27</v>
      </c>
      <c r="BI19">
        <v>28</v>
      </c>
      <c r="BK19" s="18">
        <v>1</v>
      </c>
      <c r="BL19" s="18">
        <v>2</v>
      </c>
      <c r="BM19" s="18">
        <v>3</v>
      </c>
      <c r="BN19" s="18">
        <v>4</v>
      </c>
      <c r="BO19" s="18">
        <v>5</v>
      </c>
      <c r="BP19" s="18">
        <v>6</v>
      </c>
      <c r="BQ19" s="18">
        <v>7</v>
      </c>
      <c r="BR19" s="18">
        <v>8</v>
      </c>
      <c r="BS19" s="18">
        <v>9</v>
      </c>
      <c r="BT19" s="18">
        <v>10</v>
      </c>
      <c r="BU19" s="18">
        <v>11</v>
      </c>
      <c r="BV19" s="18">
        <v>12</v>
      </c>
      <c r="BW19" s="18">
        <v>13</v>
      </c>
      <c r="BX19" s="18">
        <v>14</v>
      </c>
      <c r="BY19" s="18">
        <v>15</v>
      </c>
      <c r="BZ19" s="18">
        <v>16</v>
      </c>
      <c r="CA19" s="18">
        <v>17</v>
      </c>
      <c r="CB19" s="18">
        <v>18</v>
      </c>
      <c r="CC19" s="18">
        <v>19</v>
      </c>
      <c r="CD19" s="18">
        <v>20</v>
      </c>
      <c r="CE19" s="18">
        <v>21</v>
      </c>
      <c r="CF19" s="18">
        <v>22</v>
      </c>
      <c r="CG19" s="21">
        <v>23</v>
      </c>
      <c r="CH19" s="18">
        <v>24</v>
      </c>
      <c r="CI19" s="18">
        <v>25</v>
      </c>
      <c r="CJ19" s="18">
        <v>26</v>
      </c>
      <c r="CK19" s="18">
        <v>27</v>
      </c>
      <c r="CL19" s="18">
        <v>28</v>
      </c>
      <c r="CM19" s="18">
        <v>29</v>
      </c>
      <c r="CN19" s="18">
        <v>30</v>
      </c>
      <c r="CO19" s="1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18">
        <v>1</v>
      </c>
      <c r="DU19" s="18">
        <v>2</v>
      </c>
      <c r="DV19" s="18">
        <v>3</v>
      </c>
      <c r="DW19" s="18">
        <v>4</v>
      </c>
      <c r="DX19" s="18">
        <v>5</v>
      </c>
      <c r="DY19" s="18">
        <v>6</v>
      </c>
      <c r="DZ19" s="18">
        <v>7</v>
      </c>
      <c r="EA19" s="18">
        <v>8</v>
      </c>
      <c r="EB19" s="18">
        <v>9</v>
      </c>
      <c r="EC19" s="18">
        <v>10</v>
      </c>
      <c r="ED19" s="18">
        <v>11</v>
      </c>
      <c r="EE19" s="18">
        <v>12</v>
      </c>
      <c r="EF19" s="18">
        <v>13</v>
      </c>
      <c r="EG19" s="18">
        <v>14</v>
      </c>
      <c r="EH19" s="18">
        <v>15</v>
      </c>
      <c r="EI19" s="18">
        <v>16</v>
      </c>
      <c r="EJ19" s="18">
        <v>17</v>
      </c>
      <c r="EK19" s="18">
        <v>18</v>
      </c>
      <c r="EL19" s="18">
        <v>19</v>
      </c>
      <c r="EM19" s="18">
        <v>20</v>
      </c>
      <c r="EN19" s="18">
        <v>21</v>
      </c>
      <c r="EO19" s="18">
        <v>22</v>
      </c>
      <c r="EP19" s="18">
        <v>23</v>
      </c>
      <c r="EQ19" s="18">
        <v>24</v>
      </c>
      <c r="ER19" s="18">
        <v>25</v>
      </c>
      <c r="ES19" s="18">
        <v>26</v>
      </c>
      <c r="ET19" s="18">
        <v>27</v>
      </c>
      <c r="EU19" s="18">
        <v>28</v>
      </c>
      <c r="EV19" s="18">
        <v>29</v>
      </c>
      <c r="EW19" s="18">
        <v>30</v>
      </c>
      <c r="EX19" s="1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18">
        <v>1</v>
      </c>
      <c r="GD19" s="18">
        <v>2</v>
      </c>
      <c r="GE19" s="18">
        <v>3</v>
      </c>
      <c r="GF19" s="18">
        <v>4</v>
      </c>
      <c r="GG19" s="18">
        <v>5</v>
      </c>
      <c r="GH19" s="18">
        <v>6</v>
      </c>
      <c r="GI19" s="18">
        <v>7</v>
      </c>
      <c r="GJ19" s="18">
        <v>8</v>
      </c>
      <c r="GK19" s="18">
        <v>9</v>
      </c>
      <c r="GL19" s="18">
        <v>10</v>
      </c>
      <c r="GM19" s="18">
        <v>11</v>
      </c>
      <c r="GN19" s="18">
        <v>12</v>
      </c>
      <c r="GO19" s="18">
        <v>13</v>
      </c>
      <c r="GP19" s="18">
        <v>14</v>
      </c>
      <c r="GQ19" s="18">
        <v>15</v>
      </c>
      <c r="GR19" s="18">
        <v>16</v>
      </c>
      <c r="GS19" s="18">
        <v>17</v>
      </c>
      <c r="GT19" s="18">
        <v>18</v>
      </c>
      <c r="GU19" s="18">
        <v>19</v>
      </c>
      <c r="GV19" s="18">
        <v>20</v>
      </c>
      <c r="GW19" s="18">
        <v>21</v>
      </c>
      <c r="GX19" s="18">
        <v>22</v>
      </c>
      <c r="GY19" s="18">
        <v>23</v>
      </c>
      <c r="GZ19" s="18">
        <v>24</v>
      </c>
      <c r="HA19" s="18">
        <v>25</v>
      </c>
      <c r="HB19" s="18">
        <v>26</v>
      </c>
      <c r="HC19" s="18">
        <v>27</v>
      </c>
      <c r="HD19" s="18">
        <v>28</v>
      </c>
      <c r="HE19" s="18">
        <v>29</v>
      </c>
      <c r="HF19" s="18">
        <v>30</v>
      </c>
      <c r="HG19" s="18">
        <v>31</v>
      </c>
      <c r="HH19">
        <v>1</v>
      </c>
      <c r="HI19">
        <v>2</v>
      </c>
      <c r="HJ19">
        <v>3</v>
      </c>
      <c r="HK19">
        <v>4</v>
      </c>
      <c r="HL19">
        <v>5</v>
      </c>
      <c r="HM19">
        <v>6</v>
      </c>
      <c r="HN19">
        <v>7</v>
      </c>
      <c r="HO19">
        <v>8</v>
      </c>
      <c r="HP19">
        <v>9</v>
      </c>
      <c r="HQ19">
        <v>10</v>
      </c>
      <c r="HR19">
        <v>11</v>
      </c>
      <c r="HS19">
        <v>12</v>
      </c>
      <c r="HT19" s="70">
        <v>13</v>
      </c>
      <c r="HU19" s="70">
        <v>14</v>
      </c>
      <c r="HV19" s="70">
        <v>15</v>
      </c>
      <c r="HW19">
        <v>16</v>
      </c>
      <c r="HX19">
        <v>17</v>
      </c>
      <c r="HY19">
        <v>18</v>
      </c>
      <c r="HZ19">
        <v>19</v>
      </c>
      <c r="IA19">
        <v>20</v>
      </c>
      <c r="IB19">
        <v>21</v>
      </c>
      <c r="IC19">
        <v>22</v>
      </c>
      <c r="ID19">
        <v>23</v>
      </c>
      <c r="IE19">
        <v>24</v>
      </c>
      <c r="IF19">
        <v>25</v>
      </c>
      <c r="IG19">
        <v>26</v>
      </c>
      <c r="IH19">
        <v>27</v>
      </c>
      <c r="II19">
        <v>28</v>
      </c>
      <c r="IJ19">
        <v>29</v>
      </c>
      <c r="IK19">
        <v>30</v>
      </c>
      <c r="IL19">
        <v>31</v>
      </c>
      <c r="IM19" s="18">
        <v>1</v>
      </c>
      <c r="IN19" s="18">
        <v>2</v>
      </c>
      <c r="IO19" s="18">
        <v>3</v>
      </c>
      <c r="IP19" s="18">
        <v>4</v>
      </c>
      <c r="IQ19" s="18">
        <v>5</v>
      </c>
      <c r="IR19" s="18">
        <v>6</v>
      </c>
      <c r="IS19" s="18">
        <v>7</v>
      </c>
      <c r="IT19" s="18">
        <v>8</v>
      </c>
      <c r="IU19" s="18">
        <v>9</v>
      </c>
      <c r="IV19" s="18">
        <v>10</v>
      </c>
      <c r="IW19" s="18">
        <v>11</v>
      </c>
      <c r="IX19" s="18">
        <v>12</v>
      </c>
      <c r="IY19" s="18">
        <v>13</v>
      </c>
      <c r="IZ19" s="18">
        <v>14</v>
      </c>
      <c r="JA19" s="18">
        <v>15</v>
      </c>
      <c r="JB19" s="18">
        <v>16</v>
      </c>
      <c r="JC19" s="18">
        <v>17</v>
      </c>
      <c r="JD19" s="18">
        <v>18</v>
      </c>
      <c r="JE19" s="18">
        <v>19</v>
      </c>
      <c r="JF19" s="18">
        <v>20</v>
      </c>
      <c r="JG19" s="18">
        <v>21</v>
      </c>
      <c r="JH19" s="18">
        <v>22</v>
      </c>
      <c r="JI19" s="18">
        <v>23</v>
      </c>
      <c r="JJ19" s="18">
        <v>24</v>
      </c>
      <c r="JK19" s="18">
        <v>25</v>
      </c>
      <c r="JL19" s="18">
        <v>26</v>
      </c>
      <c r="JM19" s="18">
        <v>27</v>
      </c>
      <c r="JN19" s="18">
        <v>28</v>
      </c>
      <c r="JO19" s="18">
        <v>29</v>
      </c>
      <c r="JP19" s="1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15">
        <v>23</v>
      </c>
      <c r="KN19">
        <v>24</v>
      </c>
      <c r="KO19">
        <v>25</v>
      </c>
      <c r="KP19">
        <v>26</v>
      </c>
      <c r="KQ19">
        <v>27</v>
      </c>
      <c r="KR19">
        <v>28</v>
      </c>
      <c r="KS19" s="74">
        <v>29</v>
      </c>
      <c r="KT19" s="74">
        <v>30</v>
      </c>
      <c r="KU19" s="79">
        <v>31</v>
      </c>
      <c r="KV19" s="18">
        <v>1</v>
      </c>
      <c r="KW19" s="18">
        <v>2</v>
      </c>
      <c r="KX19" s="18">
        <v>3</v>
      </c>
      <c r="KY19" s="18">
        <v>4</v>
      </c>
      <c r="KZ19" s="18">
        <v>5</v>
      </c>
      <c r="LA19" s="18">
        <v>6</v>
      </c>
      <c r="LB19" s="18">
        <v>7</v>
      </c>
      <c r="LC19" s="18">
        <v>8</v>
      </c>
      <c r="LD19" s="18">
        <v>9</v>
      </c>
      <c r="LE19" s="18">
        <v>10</v>
      </c>
      <c r="LF19" s="18">
        <v>11</v>
      </c>
      <c r="LG19" s="18">
        <v>12</v>
      </c>
      <c r="LH19" s="18">
        <v>13</v>
      </c>
      <c r="LI19" s="18">
        <v>14</v>
      </c>
      <c r="LJ19" s="18">
        <v>15</v>
      </c>
      <c r="LK19" s="18">
        <v>16</v>
      </c>
      <c r="LL19" s="18">
        <v>17</v>
      </c>
      <c r="LM19" s="18">
        <v>18</v>
      </c>
      <c r="LN19" s="18">
        <v>19</v>
      </c>
      <c r="LO19" s="18">
        <v>20</v>
      </c>
      <c r="LP19" s="18">
        <v>21</v>
      </c>
      <c r="LQ19" s="18">
        <v>22</v>
      </c>
      <c r="LR19" s="21">
        <v>23</v>
      </c>
      <c r="LS19" s="18">
        <v>24</v>
      </c>
      <c r="LT19" s="18">
        <v>25</v>
      </c>
      <c r="LU19" s="18">
        <v>26</v>
      </c>
      <c r="LV19" s="18">
        <v>27</v>
      </c>
      <c r="LW19" s="18">
        <v>28</v>
      </c>
      <c r="LX19" s="18">
        <v>29</v>
      </c>
      <c r="LY19" s="1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70">
        <v>29</v>
      </c>
      <c r="NC19" s="70">
        <v>30</v>
      </c>
      <c r="ND19" s="70">
        <v>31</v>
      </c>
      <c r="NE19" s="70">
        <v>1</v>
      </c>
      <c r="NF19" s="70">
        <v>2</v>
      </c>
      <c r="NG19" s="70">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18">
        <v>1</v>
      </c>
      <c r="OK19" s="18">
        <v>2</v>
      </c>
      <c r="OL19" s="18">
        <v>3</v>
      </c>
      <c r="OM19" s="18">
        <v>4</v>
      </c>
      <c r="ON19" s="18">
        <v>5</v>
      </c>
      <c r="OO19" s="18">
        <v>6</v>
      </c>
      <c r="OP19" s="18">
        <v>7</v>
      </c>
      <c r="OQ19" s="18">
        <v>8</v>
      </c>
      <c r="OR19" s="18">
        <v>9</v>
      </c>
      <c r="OS19" s="18">
        <v>10</v>
      </c>
      <c r="OT19" s="18">
        <v>11</v>
      </c>
      <c r="OU19" s="18">
        <v>12</v>
      </c>
      <c r="OV19" s="18">
        <v>13</v>
      </c>
      <c r="OW19" s="18">
        <v>14</v>
      </c>
      <c r="OX19" s="18">
        <v>15</v>
      </c>
      <c r="OY19" s="18">
        <v>16</v>
      </c>
      <c r="OZ19" s="18">
        <v>17</v>
      </c>
      <c r="PA19" s="18">
        <v>18</v>
      </c>
      <c r="PB19" s="18">
        <v>19</v>
      </c>
      <c r="PC19" s="18">
        <v>20</v>
      </c>
      <c r="PD19" s="18">
        <v>21</v>
      </c>
      <c r="PE19" s="18">
        <v>22</v>
      </c>
      <c r="PF19" s="18">
        <v>23</v>
      </c>
      <c r="PG19" s="18">
        <v>24</v>
      </c>
      <c r="PH19" s="18">
        <v>25</v>
      </c>
      <c r="PI19" s="18">
        <v>26</v>
      </c>
      <c r="PJ19" s="18">
        <v>27</v>
      </c>
      <c r="PK19" s="1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c r="QS19" s="186"/>
      <c r="QT19" s="16">
        <v>15</v>
      </c>
      <c r="QU19" s="18"/>
      <c r="QV19" s="74"/>
      <c r="QW19" s="18"/>
      <c r="QX19" s="74"/>
      <c r="QY19" s="18"/>
      <c r="QZ19" s="74"/>
      <c r="RA19" s="18"/>
      <c r="RB19" s="74"/>
      <c r="RC19" s="18"/>
      <c r="RD19" s="74"/>
      <c r="RE19" s="18"/>
      <c r="RF19" s="74">
        <v>1</v>
      </c>
      <c r="RG19" s="74">
        <v>2</v>
      </c>
      <c r="RH19" s="74">
        <v>3</v>
      </c>
      <c r="RI19" s="74">
        <v>4</v>
      </c>
      <c r="RJ19" s="74">
        <v>5</v>
      </c>
      <c r="RK19" s="74">
        <v>6</v>
      </c>
      <c r="RL19" s="74">
        <v>7</v>
      </c>
      <c r="RM19" s="74">
        <v>8</v>
      </c>
      <c r="RN19" s="74">
        <v>9</v>
      </c>
      <c r="RO19" s="74">
        <v>10</v>
      </c>
      <c r="RP19" s="74">
        <v>11</v>
      </c>
      <c r="RQ19" s="74">
        <v>12</v>
      </c>
      <c r="RR19" s="74">
        <v>13</v>
      </c>
      <c r="RS19" s="74">
        <v>14</v>
      </c>
      <c r="RT19" s="74">
        <v>15</v>
      </c>
      <c r="RU19" s="74">
        <v>16</v>
      </c>
      <c r="RV19" s="74">
        <v>17</v>
      </c>
      <c r="RW19" s="74">
        <v>18</v>
      </c>
      <c r="RX19" s="74">
        <v>19</v>
      </c>
      <c r="RY19" s="74">
        <v>20</v>
      </c>
      <c r="RZ19" s="74">
        <v>21</v>
      </c>
      <c r="SA19" s="74">
        <v>22</v>
      </c>
      <c r="SB19" s="74">
        <v>23</v>
      </c>
      <c r="SC19" s="74">
        <v>24</v>
      </c>
      <c r="SD19" s="74">
        <v>25</v>
      </c>
      <c r="SE19" s="74">
        <v>26</v>
      </c>
      <c r="SF19" s="74">
        <v>27</v>
      </c>
      <c r="SG19" s="74">
        <v>28</v>
      </c>
      <c r="SH19" s="74">
        <v>0</v>
      </c>
      <c r="SI19" s="18"/>
    </row>
    <row r="20" spans="1:503" ht="15" customHeight="1" x14ac:dyDescent="0.15">
      <c r="A20" s="17"/>
      <c r="B20" s="16">
        <v>16</v>
      </c>
      <c r="C20" s="21" t="s">
        <v>56</v>
      </c>
      <c r="D20" s="21" t="s">
        <v>57</v>
      </c>
      <c r="E20" s="18" t="s">
        <v>58</v>
      </c>
      <c r="F20" s="18" t="s">
        <v>7</v>
      </c>
      <c r="G20" s="18" t="s">
        <v>2</v>
      </c>
      <c r="H20" s="18" t="s">
        <v>0</v>
      </c>
      <c r="I20" s="18" t="s">
        <v>3</v>
      </c>
      <c r="J20" s="18" t="s">
        <v>4</v>
      </c>
      <c r="K20" s="21" t="s">
        <v>229</v>
      </c>
      <c r="L20" s="18" t="s">
        <v>6</v>
      </c>
      <c r="M20" s="18" t="s">
        <v>7</v>
      </c>
      <c r="N20" s="18" t="s">
        <v>2</v>
      </c>
      <c r="O20" s="18" t="s">
        <v>54</v>
      </c>
      <c r="P20" s="18" t="s">
        <v>3</v>
      </c>
      <c r="Q20" s="18" t="s">
        <v>4</v>
      </c>
      <c r="R20" s="18" t="s">
        <v>5</v>
      </c>
      <c r="S20" s="18" t="s">
        <v>6</v>
      </c>
      <c r="T20" s="18" t="s">
        <v>7</v>
      </c>
      <c r="U20" s="18" t="s">
        <v>2</v>
      </c>
      <c r="V20" s="18" t="s">
        <v>0</v>
      </c>
      <c r="W20" s="18" t="s">
        <v>3</v>
      </c>
      <c r="X20" s="18" t="s">
        <v>4</v>
      </c>
      <c r="Y20" s="18" t="s">
        <v>5</v>
      </c>
      <c r="Z20" s="18" t="s">
        <v>6</v>
      </c>
      <c r="AA20" s="18" t="s">
        <v>7</v>
      </c>
      <c r="AB20" s="18" t="s">
        <v>2</v>
      </c>
      <c r="AC20" s="18" t="s">
        <v>0</v>
      </c>
      <c r="AD20" s="18" t="s">
        <v>3</v>
      </c>
      <c r="AE20" s="18" t="s">
        <v>4</v>
      </c>
      <c r="AF20" s="18" t="s">
        <v>5</v>
      </c>
      <c r="AG20" s="18" t="s">
        <v>6</v>
      </c>
      <c r="AH20" s="15" t="s">
        <v>35</v>
      </c>
      <c r="AI20" t="s">
        <v>2</v>
      </c>
      <c r="AJ20" t="s">
        <v>0</v>
      </c>
      <c r="AK20" t="s">
        <v>3</v>
      </c>
      <c r="AL20" t="s">
        <v>4</v>
      </c>
      <c r="AM20" t="s">
        <v>5</v>
      </c>
      <c r="AN20" t="s">
        <v>6</v>
      </c>
      <c r="AO20" t="s">
        <v>7</v>
      </c>
      <c r="AP20" t="s">
        <v>2</v>
      </c>
      <c r="AQ20" s="15" t="s">
        <v>54</v>
      </c>
      <c r="AR20" t="s">
        <v>3</v>
      </c>
      <c r="AS20" t="s">
        <v>4</v>
      </c>
      <c r="AT20" t="s">
        <v>5</v>
      </c>
      <c r="AU20" t="s">
        <v>6</v>
      </c>
      <c r="AV20" t="s">
        <v>7</v>
      </c>
      <c r="AW20" t="s">
        <v>2</v>
      </c>
      <c r="AX20" t="s">
        <v>0</v>
      </c>
      <c r="AY20" t="s">
        <v>3</v>
      </c>
      <c r="AZ20" t="s">
        <v>4</v>
      </c>
      <c r="BA20" t="s">
        <v>5</v>
      </c>
      <c r="BB20" t="s">
        <v>6</v>
      </c>
      <c r="BC20" t="s">
        <v>7</v>
      </c>
      <c r="BD20" t="s">
        <v>2</v>
      </c>
      <c r="BE20" t="s">
        <v>0</v>
      </c>
      <c r="BF20" t="s">
        <v>3</v>
      </c>
      <c r="BG20" t="s">
        <v>4</v>
      </c>
      <c r="BH20" t="s">
        <v>5</v>
      </c>
      <c r="BI20" t="s">
        <v>6</v>
      </c>
      <c r="BK20" s="21" t="s">
        <v>35</v>
      </c>
      <c r="BL20" s="18" t="s">
        <v>2</v>
      </c>
      <c r="BM20" s="18" t="s">
        <v>0</v>
      </c>
      <c r="BN20" s="18" t="s">
        <v>3</v>
      </c>
      <c r="BO20" s="18" t="s">
        <v>4</v>
      </c>
      <c r="BP20" s="18" t="s">
        <v>5</v>
      </c>
      <c r="BQ20" s="18" t="s">
        <v>6</v>
      </c>
      <c r="BR20" s="18" t="s">
        <v>7</v>
      </c>
      <c r="BS20" s="18" t="s">
        <v>2</v>
      </c>
      <c r="BT20" s="21" t="s">
        <v>54</v>
      </c>
      <c r="BU20" s="18" t="s">
        <v>3</v>
      </c>
      <c r="BV20" s="18" t="s">
        <v>4</v>
      </c>
      <c r="BW20" s="18" t="s">
        <v>5</v>
      </c>
      <c r="BX20" s="18" t="s">
        <v>6</v>
      </c>
      <c r="BY20" s="18" t="s">
        <v>7</v>
      </c>
      <c r="BZ20" s="18" t="s">
        <v>2</v>
      </c>
      <c r="CA20" s="18" t="s">
        <v>0</v>
      </c>
      <c r="CB20" s="18" t="s">
        <v>3</v>
      </c>
      <c r="CC20" s="18" t="s">
        <v>4</v>
      </c>
      <c r="CD20" s="18" t="s">
        <v>5</v>
      </c>
      <c r="CE20" s="18" t="s">
        <v>6</v>
      </c>
      <c r="CF20" s="18" t="s">
        <v>7</v>
      </c>
      <c r="CG20" s="18" t="s">
        <v>2</v>
      </c>
      <c r="CH20" s="18" t="s">
        <v>0</v>
      </c>
      <c r="CI20" s="18" t="s">
        <v>3</v>
      </c>
      <c r="CJ20" s="18" t="s">
        <v>4</v>
      </c>
      <c r="CK20" s="18" t="s">
        <v>5</v>
      </c>
      <c r="CL20" s="18" t="s">
        <v>6</v>
      </c>
      <c r="CM20" s="18" t="s">
        <v>60</v>
      </c>
      <c r="CN20" s="18" t="s">
        <v>34</v>
      </c>
      <c r="CO20" s="18" t="s">
        <v>54</v>
      </c>
      <c r="CP20" t="s">
        <v>3</v>
      </c>
      <c r="CQ20" t="s">
        <v>4</v>
      </c>
      <c r="CR20" t="s">
        <v>5</v>
      </c>
      <c r="CS20" t="s">
        <v>6</v>
      </c>
      <c r="CT20" t="s">
        <v>7</v>
      </c>
      <c r="CU20" t="s">
        <v>2</v>
      </c>
      <c r="CV20" t="s">
        <v>0</v>
      </c>
      <c r="CW20" t="s">
        <v>3</v>
      </c>
      <c r="CX20" t="s">
        <v>4</v>
      </c>
      <c r="CY20" t="s">
        <v>5</v>
      </c>
      <c r="CZ20" t="s">
        <v>6</v>
      </c>
      <c r="DA20" t="s">
        <v>7</v>
      </c>
      <c r="DB20" t="s">
        <v>2</v>
      </c>
      <c r="DC20" t="s">
        <v>0</v>
      </c>
      <c r="DD20" t="s">
        <v>3</v>
      </c>
      <c r="DE20" t="s">
        <v>4</v>
      </c>
      <c r="DF20" t="s">
        <v>5</v>
      </c>
      <c r="DG20" t="s">
        <v>6</v>
      </c>
      <c r="DH20" t="s">
        <v>7</v>
      </c>
      <c r="DI20" t="s">
        <v>2</v>
      </c>
      <c r="DJ20" s="15" t="s">
        <v>54</v>
      </c>
      <c r="DK20" t="s">
        <v>3</v>
      </c>
      <c r="DL20" t="s">
        <v>4</v>
      </c>
      <c r="DM20" t="s">
        <v>5</v>
      </c>
      <c r="DN20" t="s">
        <v>6</v>
      </c>
      <c r="DO20" t="s">
        <v>7</v>
      </c>
      <c r="DP20" t="s">
        <v>2</v>
      </c>
      <c r="DQ20" t="s">
        <v>0</v>
      </c>
      <c r="DR20" t="s">
        <v>3</v>
      </c>
      <c r="DS20" t="s">
        <v>4</v>
      </c>
      <c r="DT20" s="18" t="s">
        <v>5</v>
      </c>
      <c r="DU20" s="18" t="s">
        <v>6</v>
      </c>
      <c r="DV20" s="18" t="s">
        <v>7</v>
      </c>
      <c r="DW20" s="18" t="s">
        <v>2</v>
      </c>
      <c r="DX20" s="18" t="s">
        <v>0</v>
      </c>
      <c r="DY20" s="18" t="s">
        <v>3</v>
      </c>
      <c r="DZ20" s="18" t="s">
        <v>4</v>
      </c>
      <c r="EA20" s="18" t="s">
        <v>5</v>
      </c>
      <c r="EB20" s="18" t="s">
        <v>6</v>
      </c>
      <c r="EC20" s="18" t="s">
        <v>7</v>
      </c>
      <c r="ED20" s="18" t="s">
        <v>2</v>
      </c>
      <c r="EE20" s="18" t="s">
        <v>0</v>
      </c>
      <c r="EF20" s="18" t="s">
        <v>3</v>
      </c>
      <c r="EG20" s="18" t="s">
        <v>4</v>
      </c>
      <c r="EH20" s="18" t="s">
        <v>5</v>
      </c>
      <c r="EI20" s="18" t="s">
        <v>6</v>
      </c>
      <c r="EJ20" s="18" t="s">
        <v>7</v>
      </c>
      <c r="EK20" s="18" t="s">
        <v>2</v>
      </c>
      <c r="EL20" s="18" t="s">
        <v>0</v>
      </c>
      <c r="EM20" s="18" t="s">
        <v>3</v>
      </c>
      <c r="EN20" s="18" t="s">
        <v>4</v>
      </c>
      <c r="EO20" s="18" t="s">
        <v>5</v>
      </c>
      <c r="EP20" s="18" t="s">
        <v>6</v>
      </c>
      <c r="EQ20" s="18" t="s">
        <v>7</v>
      </c>
      <c r="ER20" s="18" t="s">
        <v>2</v>
      </c>
      <c r="ES20" s="18" t="s">
        <v>0</v>
      </c>
      <c r="ET20" s="18" t="s">
        <v>3</v>
      </c>
      <c r="EU20" s="18" t="s">
        <v>4</v>
      </c>
      <c r="EV20" s="21" t="s">
        <v>57</v>
      </c>
      <c r="EW20" s="18" t="s">
        <v>6</v>
      </c>
      <c r="EX20" s="18" t="s">
        <v>60</v>
      </c>
      <c r="EY20" t="s">
        <v>2</v>
      </c>
      <c r="EZ20" t="s">
        <v>0</v>
      </c>
      <c r="FA20" t="s">
        <v>3</v>
      </c>
      <c r="FB20" t="s">
        <v>4</v>
      </c>
      <c r="FC20" t="s">
        <v>5</v>
      </c>
      <c r="FD20" t="s">
        <v>6</v>
      </c>
      <c r="FE20" t="s">
        <v>7</v>
      </c>
      <c r="FF20" t="s">
        <v>2</v>
      </c>
      <c r="FG20" s="15" t="s">
        <v>54</v>
      </c>
      <c r="FH20" t="s">
        <v>3</v>
      </c>
      <c r="FI20" t="s">
        <v>4</v>
      </c>
      <c r="FJ20" t="s">
        <v>5</v>
      </c>
      <c r="FK20" t="s">
        <v>6</v>
      </c>
      <c r="FL20" t="s">
        <v>7</v>
      </c>
      <c r="FM20" t="s">
        <v>2</v>
      </c>
      <c r="FN20" t="s">
        <v>0</v>
      </c>
      <c r="FO20" t="s">
        <v>3</v>
      </c>
      <c r="FP20" t="s">
        <v>4</v>
      </c>
      <c r="FQ20" t="s">
        <v>5</v>
      </c>
      <c r="FR20" t="s">
        <v>6</v>
      </c>
      <c r="FS20" t="s">
        <v>7</v>
      </c>
      <c r="FT20" t="s">
        <v>2</v>
      </c>
      <c r="FU20" t="s">
        <v>0</v>
      </c>
      <c r="FV20" t="s">
        <v>3</v>
      </c>
      <c r="FW20" t="s">
        <v>4</v>
      </c>
      <c r="FX20" t="s">
        <v>5</v>
      </c>
      <c r="FY20" t="s">
        <v>6</v>
      </c>
      <c r="FZ20" t="s">
        <v>7</v>
      </c>
      <c r="GA20" t="s">
        <v>2</v>
      </c>
      <c r="GB20" t="s">
        <v>0</v>
      </c>
      <c r="GC20" s="18" t="s">
        <v>3</v>
      </c>
      <c r="GD20" s="18" t="s">
        <v>4</v>
      </c>
      <c r="GE20" s="18" t="s">
        <v>5</v>
      </c>
      <c r="GF20" s="18" t="s">
        <v>6</v>
      </c>
      <c r="GG20" s="18" t="s">
        <v>7</v>
      </c>
      <c r="GH20" s="18" t="s">
        <v>2</v>
      </c>
      <c r="GI20" s="18" t="s">
        <v>0</v>
      </c>
      <c r="GJ20" s="18" t="s">
        <v>3</v>
      </c>
      <c r="GK20" s="18" t="s">
        <v>4</v>
      </c>
      <c r="GL20" s="18" t="s">
        <v>5</v>
      </c>
      <c r="GM20" s="18" t="s">
        <v>6</v>
      </c>
      <c r="GN20" s="18" t="s">
        <v>7</v>
      </c>
      <c r="GO20" s="18" t="s">
        <v>2</v>
      </c>
      <c r="GP20" s="18" t="s">
        <v>0</v>
      </c>
      <c r="GQ20" s="18" t="s">
        <v>3</v>
      </c>
      <c r="GR20" s="18" t="s">
        <v>4</v>
      </c>
      <c r="GS20" s="18" t="s">
        <v>5</v>
      </c>
      <c r="GT20" s="18" t="s">
        <v>6</v>
      </c>
      <c r="GU20" s="18" t="s">
        <v>7</v>
      </c>
      <c r="GV20" s="18" t="s">
        <v>2</v>
      </c>
      <c r="GW20" s="35" t="s">
        <v>54</v>
      </c>
      <c r="GX20" s="18" t="s">
        <v>3</v>
      </c>
      <c r="GY20" s="18" t="s">
        <v>4</v>
      </c>
      <c r="GZ20" s="18" t="s">
        <v>5</v>
      </c>
      <c r="HA20" s="18" t="s">
        <v>6</v>
      </c>
      <c r="HB20" s="18" t="s">
        <v>7</v>
      </c>
      <c r="HC20" s="18" t="s">
        <v>2</v>
      </c>
      <c r="HD20" s="18" t="s">
        <v>0</v>
      </c>
      <c r="HE20" s="18" t="s">
        <v>3</v>
      </c>
      <c r="HF20" s="18" t="s">
        <v>4</v>
      </c>
      <c r="HG20" s="18" t="s">
        <v>5</v>
      </c>
      <c r="HH20" s="74" t="s">
        <v>6</v>
      </c>
      <c r="HI20" s="74" t="s">
        <v>7</v>
      </c>
      <c r="HJ20" s="74" t="s">
        <v>2</v>
      </c>
      <c r="HK20" s="74" t="s">
        <v>0</v>
      </c>
      <c r="HL20" s="74" t="s">
        <v>3</v>
      </c>
      <c r="HM20" s="74" t="s">
        <v>4</v>
      </c>
      <c r="HN20" s="74" t="s">
        <v>5</v>
      </c>
      <c r="HO20" s="74" t="s">
        <v>6</v>
      </c>
      <c r="HP20" s="74" t="s">
        <v>7</v>
      </c>
      <c r="HQ20" s="74" t="s">
        <v>2</v>
      </c>
      <c r="HR20" s="74" t="s">
        <v>0</v>
      </c>
      <c r="HS20" s="74" t="s">
        <v>3</v>
      </c>
      <c r="HT20" s="70" t="s">
        <v>4</v>
      </c>
      <c r="HU20" s="70" t="s">
        <v>5</v>
      </c>
      <c r="HV20" s="70" t="s">
        <v>6</v>
      </c>
      <c r="HW20" s="74" t="s">
        <v>7</v>
      </c>
      <c r="HX20" s="74" t="s">
        <v>2</v>
      </c>
      <c r="HY20" s="74" t="s">
        <v>0</v>
      </c>
      <c r="HZ20" s="74" t="s">
        <v>3</v>
      </c>
      <c r="IA20" s="74" t="s">
        <v>4</v>
      </c>
      <c r="IB20" s="77" t="s">
        <v>57</v>
      </c>
      <c r="IC20" s="74" t="s">
        <v>6</v>
      </c>
      <c r="ID20" s="74" t="s">
        <v>7</v>
      </c>
      <c r="IE20" s="74" t="s">
        <v>2</v>
      </c>
      <c r="IF20" s="74" t="s">
        <v>0</v>
      </c>
      <c r="IG20" s="74" t="s">
        <v>3</v>
      </c>
      <c r="IH20" s="74" t="s">
        <v>4</v>
      </c>
      <c r="II20" s="74" t="s">
        <v>5</v>
      </c>
      <c r="IJ20" s="74" t="s">
        <v>6</v>
      </c>
      <c r="IK20" s="74" t="s">
        <v>7</v>
      </c>
      <c r="IL20" s="74" t="s">
        <v>2</v>
      </c>
      <c r="IM20" s="18" t="s">
        <v>0</v>
      </c>
      <c r="IN20" s="18" t="s">
        <v>3</v>
      </c>
      <c r="IO20" s="18" t="s">
        <v>4</v>
      </c>
      <c r="IP20" s="18" t="s">
        <v>5</v>
      </c>
      <c r="IQ20" s="18" t="s">
        <v>6</v>
      </c>
      <c r="IR20" s="18" t="s">
        <v>7</v>
      </c>
      <c r="IS20" s="18" t="s">
        <v>2</v>
      </c>
      <c r="IT20" s="18" t="s">
        <v>0</v>
      </c>
      <c r="IU20" s="18" t="s">
        <v>3</v>
      </c>
      <c r="IV20" s="18" t="s">
        <v>4</v>
      </c>
      <c r="IW20" s="35" t="s">
        <v>57</v>
      </c>
      <c r="IX20" s="18" t="s">
        <v>6</v>
      </c>
      <c r="IY20" s="18" t="s">
        <v>7</v>
      </c>
      <c r="IZ20" s="18" t="s">
        <v>2</v>
      </c>
      <c r="JA20" s="18" t="s">
        <v>0</v>
      </c>
      <c r="JB20" s="18" t="s">
        <v>3</v>
      </c>
      <c r="JC20" s="18" t="s">
        <v>4</v>
      </c>
      <c r="JD20" s="18" t="s">
        <v>5</v>
      </c>
      <c r="JE20" s="18" t="s">
        <v>6</v>
      </c>
      <c r="JF20" s="18" t="s">
        <v>7</v>
      </c>
      <c r="JG20" s="18" t="s">
        <v>2</v>
      </c>
      <c r="JH20" s="18" t="s">
        <v>0</v>
      </c>
      <c r="JI20" s="18" t="s">
        <v>3</v>
      </c>
      <c r="JJ20" s="18" t="s">
        <v>4</v>
      </c>
      <c r="JK20" s="18" t="s">
        <v>5</v>
      </c>
      <c r="JL20" s="18" t="s">
        <v>6</v>
      </c>
      <c r="JM20" s="18" t="s">
        <v>7</v>
      </c>
      <c r="JN20" s="18" t="s">
        <v>2</v>
      </c>
      <c r="JO20" s="18" t="s">
        <v>54</v>
      </c>
      <c r="JP20" s="18" t="s">
        <v>55</v>
      </c>
      <c r="JQ20" t="s">
        <v>4</v>
      </c>
      <c r="JR20" t="s">
        <v>5</v>
      </c>
      <c r="JS20" t="s">
        <v>6</v>
      </c>
      <c r="JT20" t="s">
        <v>7</v>
      </c>
      <c r="JU20" t="s">
        <v>2</v>
      </c>
      <c r="JV20" t="s">
        <v>0</v>
      </c>
      <c r="JW20" t="s">
        <v>3</v>
      </c>
      <c r="JX20" t="s">
        <v>4</v>
      </c>
      <c r="JY20" t="s">
        <v>5</v>
      </c>
      <c r="JZ20" t="s">
        <v>6</v>
      </c>
      <c r="KA20" t="s">
        <v>7</v>
      </c>
      <c r="KB20" t="s">
        <v>2</v>
      </c>
      <c r="KC20" t="s">
        <v>0</v>
      </c>
      <c r="KD20" t="s">
        <v>3</v>
      </c>
      <c r="KE20" t="s">
        <v>4</v>
      </c>
      <c r="KF20" t="s">
        <v>5</v>
      </c>
      <c r="KG20" t="s">
        <v>6</v>
      </c>
      <c r="KH20" t="s">
        <v>7</v>
      </c>
      <c r="KI20" t="s">
        <v>2</v>
      </c>
      <c r="KJ20" t="s">
        <v>0</v>
      </c>
      <c r="KK20" t="s">
        <v>3</v>
      </c>
      <c r="KL20" t="s">
        <v>4</v>
      </c>
      <c r="KM20" s="76" t="s">
        <v>57</v>
      </c>
      <c r="KN20" t="s">
        <v>6</v>
      </c>
      <c r="KO20" t="s">
        <v>7</v>
      </c>
      <c r="KP20" t="s">
        <v>2</v>
      </c>
      <c r="KQ20" t="s">
        <v>0</v>
      </c>
      <c r="KR20" t="s">
        <v>3</v>
      </c>
      <c r="KS20" s="74" t="s">
        <v>56</v>
      </c>
      <c r="KT20" s="74" t="s">
        <v>57</v>
      </c>
      <c r="KU20" s="79" t="s">
        <v>58</v>
      </c>
      <c r="KV20" s="21" t="s">
        <v>35</v>
      </c>
      <c r="KW20" s="18" t="s">
        <v>2</v>
      </c>
      <c r="KX20" s="18" t="s">
        <v>0</v>
      </c>
      <c r="KY20" s="18" t="s">
        <v>3</v>
      </c>
      <c r="KZ20" s="18" t="s">
        <v>4</v>
      </c>
      <c r="LA20" s="18" t="s">
        <v>5</v>
      </c>
      <c r="LB20" s="18" t="s">
        <v>6</v>
      </c>
      <c r="LC20" s="18" t="s">
        <v>7</v>
      </c>
      <c r="LD20" s="18" t="s">
        <v>2</v>
      </c>
      <c r="LE20" s="21" t="s">
        <v>54</v>
      </c>
      <c r="LF20" s="18" t="s">
        <v>3</v>
      </c>
      <c r="LG20" s="18" t="s">
        <v>4</v>
      </c>
      <c r="LH20" s="18" t="s">
        <v>5</v>
      </c>
      <c r="LI20" s="18" t="s">
        <v>6</v>
      </c>
      <c r="LJ20" s="18" t="s">
        <v>7</v>
      </c>
      <c r="LK20" s="18" t="s">
        <v>2</v>
      </c>
      <c r="LL20" s="18" t="s">
        <v>0</v>
      </c>
      <c r="LM20" s="18" t="s">
        <v>3</v>
      </c>
      <c r="LN20" s="18" t="s">
        <v>4</v>
      </c>
      <c r="LO20" s="18" t="s">
        <v>5</v>
      </c>
      <c r="LP20" s="18" t="s">
        <v>6</v>
      </c>
      <c r="LQ20" s="18" t="s">
        <v>7</v>
      </c>
      <c r="LR20" s="18" t="s">
        <v>2</v>
      </c>
      <c r="LS20" s="18" t="s">
        <v>0</v>
      </c>
      <c r="LT20" s="18" t="s">
        <v>3</v>
      </c>
      <c r="LU20" s="18" t="s">
        <v>4</v>
      </c>
      <c r="LV20" s="18" t="s">
        <v>5</v>
      </c>
      <c r="LW20" s="18" t="s">
        <v>6</v>
      </c>
      <c r="LX20" s="18" t="s">
        <v>60</v>
      </c>
      <c r="LY20" s="18" t="s">
        <v>34</v>
      </c>
      <c r="LZ20" t="s">
        <v>0</v>
      </c>
      <c r="MA20" t="s">
        <v>3</v>
      </c>
      <c r="MB20" t="s">
        <v>4</v>
      </c>
      <c r="MC20" t="s">
        <v>5</v>
      </c>
      <c r="MD20" t="s">
        <v>6</v>
      </c>
      <c r="ME20" t="s">
        <v>7</v>
      </c>
      <c r="MF20" t="s">
        <v>2</v>
      </c>
      <c r="MG20" t="s">
        <v>0</v>
      </c>
      <c r="MH20" t="s">
        <v>3</v>
      </c>
      <c r="MI20" t="s">
        <v>4</v>
      </c>
      <c r="MJ20" s="76" t="s">
        <v>57</v>
      </c>
      <c r="MK20" t="s">
        <v>6</v>
      </c>
      <c r="ML20" t="s">
        <v>7</v>
      </c>
      <c r="MM20" t="s">
        <v>2</v>
      </c>
      <c r="MN20" t="s">
        <v>0</v>
      </c>
      <c r="MO20" t="s">
        <v>3</v>
      </c>
      <c r="MP20" t="s">
        <v>4</v>
      </c>
      <c r="MQ20" t="s">
        <v>5</v>
      </c>
      <c r="MR20" t="s">
        <v>6</v>
      </c>
      <c r="MS20" t="s">
        <v>7</v>
      </c>
      <c r="MT20" t="s">
        <v>2</v>
      </c>
      <c r="MU20" t="s">
        <v>0</v>
      </c>
      <c r="MV20" t="s">
        <v>3</v>
      </c>
      <c r="MW20" t="s">
        <v>4</v>
      </c>
      <c r="MX20" t="s">
        <v>5</v>
      </c>
      <c r="MY20" t="s">
        <v>6</v>
      </c>
      <c r="MZ20" t="s">
        <v>7</v>
      </c>
      <c r="NA20" t="s">
        <v>2</v>
      </c>
      <c r="NB20" s="70" t="s">
        <v>54</v>
      </c>
      <c r="NC20" s="70" t="s">
        <v>55</v>
      </c>
      <c r="ND20" s="70" t="s">
        <v>56</v>
      </c>
      <c r="NE20" s="70" t="s">
        <v>5</v>
      </c>
      <c r="NF20" s="70" t="s">
        <v>6</v>
      </c>
      <c r="NG20" s="70" t="s">
        <v>7</v>
      </c>
      <c r="NH20" t="s">
        <v>2</v>
      </c>
      <c r="NI20" t="s">
        <v>0</v>
      </c>
      <c r="NJ20" t="s">
        <v>3</v>
      </c>
      <c r="NK20" t="s">
        <v>4</v>
      </c>
      <c r="NL20" t="s">
        <v>5</v>
      </c>
      <c r="NM20" t="s">
        <v>6</v>
      </c>
      <c r="NN20" t="s">
        <v>7</v>
      </c>
      <c r="NO20" t="s">
        <v>2</v>
      </c>
      <c r="NP20" t="s">
        <v>0</v>
      </c>
      <c r="NQ20" t="s">
        <v>3</v>
      </c>
      <c r="NR20" t="s">
        <v>4</v>
      </c>
      <c r="NS20" t="s">
        <v>5</v>
      </c>
      <c r="NT20" t="s">
        <v>6</v>
      </c>
      <c r="NU20" t="s">
        <v>7</v>
      </c>
      <c r="NV20" t="s">
        <v>2</v>
      </c>
      <c r="NW20" s="15" t="s">
        <v>54</v>
      </c>
      <c r="NX20" t="s">
        <v>3</v>
      </c>
      <c r="NY20" t="s">
        <v>4</v>
      </c>
      <c r="NZ20" t="s">
        <v>5</v>
      </c>
      <c r="OA20" s="15" t="s">
        <v>58</v>
      </c>
      <c r="OB20" t="s">
        <v>7</v>
      </c>
      <c r="OC20" t="s">
        <v>2</v>
      </c>
      <c r="OD20" t="s">
        <v>0</v>
      </c>
      <c r="OE20" t="s">
        <v>3</v>
      </c>
      <c r="OF20" t="s">
        <v>4</v>
      </c>
      <c r="OG20" t="s">
        <v>5</v>
      </c>
      <c r="OH20" t="s">
        <v>6</v>
      </c>
      <c r="OI20" t="s">
        <v>60</v>
      </c>
      <c r="OJ20" s="18" t="s">
        <v>2</v>
      </c>
      <c r="OK20" s="18" t="s">
        <v>0</v>
      </c>
      <c r="OL20" s="18" t="s">
        <v>3</v>
      </c>
      <c r="OM20" s="18" t="s">
        <v>4</v>
      </c>
      <c r="ON20" s="18" t="s">
        <v>5</v>
      </c>
      <c r="OO20" s="18" t="s">
        <v>6</v>
      </c>
      <c r="OP20" s="18" t="s">
        <v>7</v>
      </c>
      <c r="OQ20" s="18" t="s">
        <v>2</v>
      </c>
      <c r="OR20" s="18" t="s">
        <v>0</v>
      </c>
      <c r="OS20" s="18" t="s">
        <v>3</v>
      </c>
      <c r="OT20" s="18" t="s">
        <v>4</v>
      </c>
      <c r="OU20" s="18" t="s">
        <v>5</v>
      </c>
      <c r="OV20" s="18" t="s">
        <v>6</v>
      </c>
      <c r="OW20" s="18" t="s">
        <v>7</v>
      </c>
      <c r="OX20" s="18" t="s">
        <v>2</v>
      </c>
      <c r="OY20" s="18" t="s">
        <v>0</v>
      </c>
      <c r="OZ20" s="18" t="s">
        <v>3</v>
      </c>
      <c r="PA20" s="18" t="s">
        <v>4</v>
      </c>
      <c r="PB20" s="18" t="s">
        <v>5</v>
      </c>
      <c r="PC20" s="35" t="s">
        <v>58</v>
      </c>
      <c r="PD20" s="18" t="s">
        <v>7</v>
      </c>
      <c r="PE20" s="18" t="s">
        <v>2</v>
      </c>
      <c r="PF20" s="18" t="s">
        <v>0</v>
      </c>
      <c r="PG20" s="18" t="s">
        <v>3</v>
      </c>
      <c r="PH20" s="18" t="s">
        <v>4</v>
      </c>
      <c r="PI20" s="18" t="s">
        <v>5</v>
      </c>
      <c r="PJ20" s="18" t="s">
        <v>6</v>
      </c>
      <c r="PK20" s="18" t="s">
        <v>7</v>
      </c>
      <c r="PM20" t="s">
        <v>2</v>
      </c>
      <c r="PN20" t="s">
        <v>0</v>
      </c>
      <c r="PO20" t="s">
        <v>3</v>
      </c>
      <c r="PP20" t="s">
        <v>4</v>
      </c>
      <c r="PQ20" t="s">
        <v>5</v>
      </c>
      <c r="PR20" t="s">
        <v>6</v>
      </c>
      <c r="PS20" t="s">
        <v>7</v>
      </c>
      <c r="PT20" t="s">
        <v>2</v>
      </c>
      <c r="PU20" t="s">
        <v>0</v>
      </c>
      <c r="PV20" t="s">
        <v>3</v>
      </c>
      <c r="PW20" t="s">
        <v>4</v>
      </c>
      <c r="PX20" t="s">
        <v>5</v>
      </c>
      <c r="PY20" t="s">
        <v>6</v>
      </c>
      <c r="PZ20" t="s">
        <v>7</v>
      </c>
      <c r="QA20" t="s">
        <v>2</v>
      </c>
      <c r="QB20" t="s">
        <v>0</v>
      </c>
      <c r="QC20" t="s">
        <v>3</v>
      </c>
      <c r="QD20" t="s">
        <v>4</v>
      </c>
      <c r="QE20" t="s">
        <v>5</v>
      </c>
      <c r="QF20" s="76" t="s">
        <v>58</v>
      </c>
      <c r="QG20" t="s">
        <v>7</v>
      </c>
      <c r="QH20" t="s">
        <v>2</v>
      </c>
      <c r="QI20" t="s">
        <v>0</v>
      </c>
      <c r="QJ20" t="s">
        <v>3</v>
      </c>
      <c r="QK20" t="s">
        <v>4</v>
      </c>
      <c r="QL20" t="s">
        <v>5</v>
      </c>
      <c r="QM20" t="s">
        <v>6</v>
      </c>
      <c r="QN20" t="s">
        <v>7</v>
      </c>
      <c r="QO20" t="s">
        <v>2</v>
      </c>
      <c r="QP20" t="s">
        <v>0</v>
      </c>
      <c r="QQ20" t="s">
        <v>3</v>
      </c>
      <c r="QS20" s="186" t="s">
        <v>131</v>
      </c>
      <c r="QT20" s="16">
        <v>16</v>
      </c>
      <c r="QU20" s="185">
        <v>45717</v>
      </c>
      <c r="QV20" s="184">
        <f>QU20+31</f>
        <v>45748</v>
      </c>
      <c r="QW20" s="185">
        <f>QV20+30</f>
        <v>45778</v>
      </c>
      <c r="QX20" s="184">
        <f t="shared" si="3"/>
        <v>45809</v>
      </c>
      <c r="QY20" s="185">
        <f>QX20+30</f>
        <v>45839</v>
      </c>
      <c r="QZ20" s="184">
        <f t="shared" si="3"/>
        <v>45870</v>
      </c>
      <c r="RA20" s="185">
        <f t="shared" si="3"/>
        <v>45901</v>
      </c>
      <c r="RB20" s="184">
        <f>RA20+30</f>
        <v>45931</v>
      </c>
      <c r="RC20" s="185">
        <f t="shared" si="3"/>
        <v>45962</v>
      </c>
      <c r="RD20" s="184">
        <f>RC20+30</f>
        <v>45992</v>
      </c>
      <c r="RE20" s="185">
        <f t="shared" si="3"/>
        <v>46023</v>
      </c>
      <c r="RF20" s="184">
        <f t="shared" si="3"/>
        <v>46054</v>
      </c>
      <c r="RG20" s="184">
        <f t="shared" ref="RG20:SH20" si="17">1+RF20</f>
        <v>46055</v>
      </c>
      <c r="RH20" s="184">
        <f t="shared" si="17"/>
        <v>46056</v>
      </c>
      <c r="RI20" s="184">
        <f t="shared" si="17"/>
        <v>46057</v>
      </c>
      <c r="RJ20" s="184">
        <f t="shared" si="17"/>
        <v>46058</v>
      </c>
      <c r="RK20" s="184">
        <f t="shared" si="17"/>
        <v>46059</v>
      </c>
      <c r="RL20" s="184">
        <f t="shared" si="17"/>
        <v>46060</v>
      </c>
      <c r="RM20" s="184">
        <f t="shared" si="17"/>
        <v>46061</v>
      </c>
      <c r="RN20" s="184">
        <f t="shared" si="17"/>
        <v>46062</v>
      </c>
      <c r="RO20" s="184">
        <f t="shared" si="17"/>
        <v>46063</v>
      </c>
      <c r="RP20" s="184">
        <f t="shared" si="17"/>
        <v>46064</v>
      </c>
      <c r="RQ20" s="184">
        <f t="shared" si="17"/>
        <v>46065</v>
      </c>
      <c r="RR20" s="184">
        <f t="shared" si="17"/>
        <v>46066</v>
      </c>
      <c r="RS20" s="184">
        <f t="shared" si="17"/>
        <v>46067</v>
      </c>
      <c r="RT20" s="184">
        <f t="shared" si="17"/>
        <v>46068</v>
      </c>
      <c r="RU20" s="184">
        <f t="shared" si="17"/>
        <v>46069</v>
      </c>
      <c r="RV20" s="184">
        <f t="shared" si="17"/>
        <v>46070</v>
      </c>
      <c r="RW20" s="184">
        <f t="shared" si="17"/>
        <v>46071</v>
      </c>
      <c r="RX20" s="184">
        <f t="shared" si="17"/>
        <v>46072</v>
      </c>
      <c r="RY20" s="184">
        <f t="shared" si="17"/>
        <v>46073</v>
      </c>
      <c r="RZ20" s="184">
        <f t="shared" si="17"/>
        <v>46074</v>
      </c>
      <c r="SA20" s="184">
        <f t="shared" si="17"/>
        <v>46075</v>
      </c>
      <c r="SB20" s="184">
        <f t="shared" si="17"/>
        <v>46076</v>
      </c>
      <c r="SC20" s="184">
        <f t="shared" si="17"/>
        <v>46077</v>
      </c>
      <c r="SD20" s="184">
        <f t="shared" si="17"/>
        <v>46078</v>
      </c>
      <c r="SE20" s="184">
        <f t="shared" si="17"/>
        <v>46079</v>
      </c>
      <c r="SF20" s="184">
        <f t="shared" si="17"/>
        <v>46080</v>
      </c>
      <c r="SG20" s="184">
        <f t="shared" si="17"/>
        <v>46081</v>
      </c>
      <c r="SH20" s="184">
        <f t="shared" si="17"/>
        <v>46082</v>
      </c>
      <c r="SI20" s="185">
        <f t="shared" ref="SI20" si="18">IF(TEXT(SH20,"mm")="03",SH20,SH20+1)</f>
        <v>46082</v>
      </c>
    </row>
    <row r="21" spans="1:503" x14ac:dyDescent="0.15">
      <c r="A21" s="17">
        <v>2026</v>
      </c>
      <c r="B21" s="16">
        <v>17</v>
      </c>
      <c r="C21" s="74">
        <v>1</v>
      </c>
      <c r="D21" s="74">
        <v>2</v>
      </c>
      <c r="E21" s="74">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18">
        <v>1</v>
      </c>
      <c r="AI21" s="18">
        <v>2</v>
      </c>
      <c r="AJ21" s="18">
        <v>3</v>
      </c>
      <c r="AK21" s="18">
        <v>4</v>
      </c>
      <c r="AL21" s="18">
        <v>5</v>
      </c>
      <c r="AM21" s="18">
        <v>6</v>
      </c>
      <c r="AN21" s="18">
        <v>7</v>
      </c>
      <c r="AO21" s="18">
        <v>8</v>
      </c>
      <c r="AP21" s="18">
        <v>9</v>
      </c>
      <c r="AQ21" s="18">
        <v>10</v>
      </c>
      <c r="AR21" s="18">
        <v>11</v>
      </c>
      <c r="AS21" s="18">
        <v>12</v>
      </c>
      <c r="AT21" s="18">
        <v>13</v>
      </c>
      <c r="AU21" s="18">
        <v>14</v>
      </c>
      <c r="AV21" s="18">
        <v>15</v>
      </c>
      <c r="AW21" s="18">
        <v>16</v>
      </c>
      <c r="AX21" s="18">
        <v>17</v>
      </c>
      <c r="AY21" s="18">
        <v>18</v>
      </c>
      <c r="AZ21" s="18">
        <v>19</v>
      </c>
      <c r="BA21" s="18">
        <v>20</v>
      </c>
      <c r="BB21" s="18">
        <v>21</v>
      </c>
      <c r="BC21" s="18">
        <v>22</v>
      </c>
      <c r="BD21" s="18">
        <v>23</v>
      </c>
      <c r="BE21" s="18">
        <v>24</v>
      </c>
      <c r="BF21" s="18">
        <v>25</v>
      </c>
      <c r="BG21" s="18">
        <v>26</v>
      </c>
      <c r="BH21" s="18">
        <v>27</v>
      </c>
      <c r="BI21" s="1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18">
        <v>1</v>
      </c>
      <c r="CQ21" s="18">
        <v>2</v>
      </c>
      <c r="CR21" s="18">
        <v>3</v>
      </c>
      <c r="CS21" s="18">
        <v>4</v>
      </c>
      <c r="CT21" s="18">
        <v>5</v>
      </c>
      <c r="CU21" s="18">
        <v>6</v>
      </c>
      <c r="CV21" s="18">
        <v>7</v>
      </c>
      <c r="CW21" s="18">
        <v>8</v>
      </c>
      <c r="CX21" s="18">
        <v>9</v>
      </c>
      <c r="CY21" s="18">
        <v>10</v>
      </c>
      <c r="CZ21" s="18">
        <v>11</v>
      </c>
      <c r="DA21" s="18">
        <v>12</v>
      </c>
      <c r="DB21" s="18">
        <v>13</v>
      </c>
      <c r="DC21" s="18">
        <v>14</v>
      </c>
      <c r="DD21" s="18">
        <v>15</v>
      </c>
      <c r="DE21" s="18">
        <v>16</v>
      </c>
      <c r="DF21" s="18">
        <v>17</v>
      </c>
      <c r="DG21" s="18">
        <v>18</v>
      </c>
      <c r="DH21" s="18">
        <v>19</v>
      </c>
      <c r="DI21" s="18">
        <v>20</v>
      </c>
      <c r="DJ21" s="18">
        <v>21</v>
      </c>
      <c r="DK21" s="18">
        <v>22</v>
      </c>
      <c r="DL21" s="18">
        <v>23</v>
      </c>
      <c r="DM21" s="18">
        <v>24</v>
      </c>
      <c r="DN21" s="18">
        <v>25</v>
      </c>
      <c r="DO21" s="18">
        <v>26</v>
      </c>
      <c r="DP21" s="18">
        <v>27</v>
      </c>
      <c r="DQ21" s="18">
        <v>28</v>
      </c>
      <c r="DR21" s="18">
        <v>29</v>
      </c>
      <c r="DS21" s="1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18">
        <v>1</v>
      </c>
      <c r="EZ21" s="18">
        <v>2</v>
      </c>
      <c r="FA21" s="18">
        <v>3</v>
      </c>
      <c r="FB21" s="18">
        <v>4</v>
      </c>
      <c r="FC21" s="18">
        <v>5</v>
      </c>
      <c r="FD21" s="18">
        <v>6</v>
      </c>
      <c r="FE21" s="18">
        <v>7</v>
      </c>
      <c r="FF21" s="18">
        <v>8</v>
      </c>
      <c r="FG21" s="18">
        <v>9</v>
      </c>
      <c r="FH21" s="18">
        <v>10</v>
      </c>
      <c r="FI21" s="18">
        <v>11</v>
      </c>
      <c r="FJ21" s="18">
        <v>12</v>
      </c>
      <c r="FK21" s="18">
        <v>13</v>
      </c>
      <c r="FL21" s="18">
        <v>14</v>
      </c>
      <c r="FM21" s="18">
        <v>15</v>
      </c>
      <c r="FN21" s="18">
        <v>16</v>
      </c>
      <c r="FO21" s="18">
        <v>17</v>
      </c>
      <c r="FP21" s="18">
        <v>18</v>
      </c>
      <c r="FQ21" s="18">
        <v>19</v>
      </c>
      <c r="FR21" s="18">
        <v>20</v>
      </c>
      <c r="FS21" s="18">
        <v>21</v>
      </c>
      <c r="FT21" s="18">
        <v>22</v>
      </c>
      <c r="FU21" s="18">
        <v>23</v>
      </c>
      <c r="FV21" s="18">
        <v>24</v>
      </c>
      <c r="FW21" s="18">
        <v>25</v>
      </c>
      <c r="FX21" s="18">
        <v>26</v>
      </c>
      <c r="FY21" s="18">
        <v>27</v>
      </c>
      <c r="FZ21" s="18">
        <v>28</v>
      </c>
      <c r="GA21" s="18">
        <v>29</v>
      </c>
      <c r="GB21" s="1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18">
        <v>1</v>
      </c>
      <c r="HI21" s="18">
        <v>2</v>
      </c>
      <c r="HJ21" s="18">
        <v>3</v>
      </c>
      <c r="HK21" s="18">
        <v>4</v>
      </c>
      <c r="HL21" s="18">
        <v>5</v>
      </c>
      <c r="HM21" s="18">
        <v>6</v>
      </c>
      <c r="HN21" s="18">
        <v>7</v>
      </c>
      <c r="HO21" s="18">
        <v>8</v>
      </c>
      <c r="HP21" s="18">
        <v>9</v>
      </c>
      <c r="HQ21" s="18">
        <v>10</v>
      </c>
      <c r="HR21" s="18">
        <v>11</v>
      </c>
      <c r="HS21" s="18">
        <v>12</v>
      </c>
      <c r="HT21" s="70">
        <v>13</v>
      </c>
      <c r="HU21" s="70">
        <v>14</v>
      </c>
      <c r="HV21" s="70">
        <v>15</v>
      </c>
      <c r="HW21" s="18">
        <v>16</v>
      </c>
      <c r="HX21" s="18">
        <v>17</v>
      </c>
      <c r="HY21" s="18">
        <v>18</v>
      </c>
      <c r="HZ21" s="18">
        <v>19</v>
      </c>
      <c r="IA21" s="18">
        <v>20</v>
      </c>
      <c r="IB21" s="18">
        <v>21</v>
      </c>
      <c r="IC21" s="18">
        <v>22</v>
      </c>
      <c r="ID21" s="21">
        <v>23</v>
      </c>
      <c r="IE21" s="18">
        <v>24</v>
      </c>
      <c r="IF21" s="18">
        <v>25</v>
      </c>
      <c r="IG21" s="18">
        <v>26</v>
      </c>
      <c r="IH21" s="18">
        <v>27</v>
      </c>
      <c r="II21" s="18">
        <v>28</v>
      </c>
      <c r="IJ21" s="18">
        <v>29</v>
      </c>
      <c r="IK21" s="18">
        <v>30</v>
      </c>
      <c r="IL21" s="18">
        <v>31</v>
      </c>
      <c r="IM21">
        <v>1</v>
      </c>
      <c r="IN21">
        <v>2</v>
      </c>
      <c r="IO21">
        <v>3</v>
      </c>
      <c r="IP21">
        <v>4</v>
      </c>
      <c r="IQ21">
        <v>5</v>
      </c>
      <c r="IR21">
        <v>6</v>
      </c>
      <c r="IS21">
        <v>7</v>
      </c>
      <c r="IT21">
        <v>8</v>
      </c>
      <c r="IU21">
        <v>9</v>
      </c>
      <c r="IV21">
        <v>10</v>
      </c>
      <c r="IW21">
        <v>11</v>
      </c>
      <c r="IX21">
        <v>12</v>
      </c>
      <c r="IY21" s="80">
        <v>13</v>
      </c>
      <c r="IZ21" s="80">
        <v>14</v>
      </c>
      <c r="JA21" s="80">
        <v>15</v>
      </c>
      <c r="JB21">
        <v>16</v>
      </c>
      <c r="JC21">
        <v>17</v>
      </c>
      <c r="JD21">
        <v>18</v>
      </c>
      <c r="JE21">
        <v>19</v>
      </c>
      <c r="JF21">
        <v>20</v>
      </c>
      <c r="JG21">
        <v>21</v>
      </c>
      <c r="JH21">
        <v>22</v>
      </c>
      <c r="JI21">
        <v>23</v>
      </c>
      <c r="JJ21">
        <v>24</v>
      </c>
      <c r="JK21">
        <v>25</v>
      </c>
      <c r="JL21">
        <v>26</v>
      </c>
      <c r="JM21">
        <v>27</v>
      </c>
      <c r="JN21">
        <v>28</v>
      </c>
      <c r="JO21">
        <v>29</v>
      </c>
      <c r="JP21">
        <v>30</v>
      </c>
      <c r="JQ21" s="18">
        <v>1</v>
      </c>
      <c r="JR21" s="18">
        <v>2</v>
      </c>
      <c r="JS21" s="18">
        <v>3</v>
      </c>
      <c r="JT21" s="18">
        <v>4</v>
      </c>
      <c r="JU21" s="18">
        <v>5</v>
      </c>
      <c r="JV21" s="18">
        <v>6</v>
      </c>
      <c r="JW21" s="18">
        <v>7</v>
      </c>
      <c r="JX21" s="18">
        <v>8</v>
      </c>
      <c r="JY21" s="18">
        <v>9</v>
      </c>
      <c r="JZ21" s="18">
        <v>10</v>
      </c>
      <c r="KA21" s="18">
        <v>11</v>
      </c>
      <c r="KB21" s="18">
        <v>12</v>
      </c>
      <c r="KC21" s="18">
        <v>13</v>
      </c>
      <c r="KD21" s="18">
        <v>14</v>
      </c>
      <c r="KE21" s="18">
        <v>15</v>
      </c>
      <c r="KF21" s="18">
        <v>16</v>
      </c>
      <c r="KG21" s="18">
        <v>17</v>
      </c>
      <c r="KH21" s="18">
        <v>18</v>
      </c>
      <c r="KI21" s="18">
        <v>19</v>
      </c>
      <c r="KJ21" s="18">
        <v>20</v>
      </c>
      <c r="KK21" s="18">
        <v>21</v>
      </c>
      <c r="KL21" s="18">
        <v>22</v>
      </c>
      <c r="KM21" s="18">
        <v>23</v>
      </c>
      <c r="KN21" s="18">
        <v>24</v>
      </c>
      <c r="KO21" s="18">
        <v>25</v>
      </c>
      <c r="KP21" s="18">
        <v>26</v>
      </c>
      <c r="KQ21" s="18">
        <v>27</v>
      </c>
      <c r="KR21" s="18">
        <v>28</v>
      </c>
      <c r="KS21" s="18">
        <v>29</v>
      </c>
      <c r="KT21" s="18">
        <v>30</v>
      </c>
      <c r="KU21" s="1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1">
        <v>29</v>
      </c>
      <c r="LY21" s="1">
        <v>30</v>
      </c>
      <c r="LZ21" s="18">
        <v>1</v>
      </c>
      <c r="MA21" s="18">
        <v>2</v>
      </c>
      <c r="MB21" s="18">
        <v>3</v>
      </c>
      <c r="MC21" s="18">
        <v>4</v>
      </c>
      <c r="MD21" s="18">
        <v>5</v>
      </c>
      <c r="ME21" s="18">
        <v>6</v>
      </c>
      <c r="MF21" s="18">
        <v>7</v>
      </c>
      <c r="MG21" s="18">
        <v>8</v>
      </c>
      <c r="MH21" s="18">
        <v>9</v>
      </c>
      <c r="MI21" s="18">
        <v>10</v>
      </c>
      <c r="MJ21" s="18">
        <v>11</v>
      </c>
      <c r="MK21" s="18">
        <v>12</v>
      </c>
      <c r="ML21" s="18">
        <v>13</v>
      </c>
      <c r="MM21" s="18">
        <v>14</v>
      </c>
      <c r="MN21" s="18">
        <v>15</v>
      </c>
      <c r="MO21" s="18">
        <v>16</v>
      </c>
      <c r="MP21" s="18">
        <v>17</v>
      </c>
      <c r="MQ21" s="18">
        <v>18</v>
      </c>
      <c r="MR21" s="18">
        <v>19</v>
      </c>
      <c r="MS21" s="18">
        <v>20</v>
      </c>
      <c r="MT21" s="18">
        <v>21</v>
      </c>
      <c r="MU21" s="18">
        <v>22</v>
      </c>
      <c r="MV21" s="18">
        <v>23</v>
      </c>
      <c r="MW21" s="18">
        <v>24</v>
      </c>
      <c r="MX21" s="18">
        <v>25</v>
      </c>
      <c r="MY21" s="18">
        <v>26</v>
      </c>
      <c r="MZ21" s="18">
        <v>27</v>
      </c>
      <c r="NA21" s="18">
        <v>28</v>
      </c>
      <c r="NB21" s="70">
        <v>29</v>
      </c>
      <c r="NC21" s="70">
        <v>30</v>
      </c>
      <c r="ND21" s="70">
        <v>31</v>
      </c>
      <c r="NE21" s="70">
        <v>1</v>
      </c>
      <c r="NF21" s="70">
        <v>2</v>
      </c>
      <c r="NG21" s="70">
        <v>3</v>
      </c>
      <c r="NH21" s="18">
        <v>4</v>
      </c>
      <c r="NI21" s="18">
        <v>5</v>
      </c>
      <c r="NJ21" s="18">
        <v>6</v>
      </c>
      <c r="NK21" s="18">
        <v>7</v>
      </c>
      <c r="NL21" s="18">
        <v>8</v>
      </c>
      <c r="NM21" s="18">
        <v>9</v>
      </c>
      <c r="NN21" s="18">
        <v>10</v>
      </c>
      <c r="NO21" s="18">
        <v>11</v>
      </c>
      <c r="NP21" s="18">
        <v>12</v>
      </c>
      <c r="NQ21" s="18">
        <v>13</v>
      </c>
      <c r="NR21" s="18">
        <v>14</v>
      </c>
      <c r="NS21" s="18">
        <v>15</v>
      </c>
      <c r="NT21" s="18">
        <v>16</v>
      </c>
      <c r="NU21" s="18">
        <v>17</v>
      </c>
      <c r="NV21" s="18">
        <v>18</v>
      </c>
      <c r="NW21" s="18">
        <v>19</v>
      </c>
      <c r="NX21" s="18">
        <v>20</v>
      </c>
      <c r="NY21" s="18">
        <v>21</v>
      </c>
      <c r="NZ21" s="18">
        <v>22</v>
      </c>
      <c r="OA21" s="21">
        <v>23</v>
      </c>
      <c r="OB21" s="18">
        <v>24</v>
      </c>
      <c r="OC21" s="18">
        <v>25</v>
      </c>
      <c r="OD21" s="18">
        <v>26</v>
      </c>
      <c r="OE21" s="18">
        <v>27</v>
      </c>
      <c r="OF21" s="18">
        <v>28</v>
      </c>
      <c r="OG21" s="18">
        <v>29</v>
      </c>
      <c r="OH21" s="18">
        <v>30</v>
      </c>
      <c r="OI21" s="82">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18">
        <v>1</v>
      </c>
      <c r="PN21" s="18">
        <v>2</v>
      </c>
      <c r="PO21" s="18">
        <v>3</v>
      </c>
      <c r="PP21" s="18">
        <v>4</v>
      </c>
      <c r="PQ21" s="18">
        <v>5</v>
      </c>
      <c r="PR21" s="18">
        <v>6</v>
      </c>
      <c r="PS21" s="18">
        <v>7</v>
      </c>
      <c r="PT21" s="18">
        <v>8</v>
      </c>
      <c r="PU21" s="18">
        <v>9</v>
      </c>
      <c r="PV21" s="18">
        <v>10</v>
      </c>
      <c r="PW21" s="18">
        <v>11</v>
      </c>
      <c r="PX21" s="18">
        <v>12</v>
      </c>
      <c r="PY21" s="18">
        <v>13</v>
      </c>
      <c r="PZ21" s="18">
        <v>14</v>
      </c>
      <c r="QA21" s="18">
        <v>15</v>
      </c>
      <c r="QB21" s="18">
        <v>16</v>
      </c>
      <c r="QC21" s="18">
        <v>17</v>
      </c>
      <c r="QD21" s="18">
        <v>18</v>
      </c>
      <c r="QE21" s="18">
        <v>19</v>
      </c>
      <c r="QF21" s="18">
        <v>20</v>
      </c>
      <c r="QG21" s="18">
        <v>21</v>
      </c>
      <c r="QH21" s="18">
        <v>22</v>
      </c>
      <c r="QI21" s="18">
        <v>23</v>
      </c>
      <c r="QJ21" s="18">
        <v>24</v>
      </c>
      <c r="QK21" s="18">
        <v>25</v>
      </c>
      <c r="QL21" s="18">
        <v>26</v>
      </c>
      <c r="QM21" s="18">
        <v>27</v>
      </c>
      <c r="QN21" s="18">
        <v>28</v>
      </c>
      <c r="QO21" s="18">
        <v>29</v>
      </c>
      <c r="QP21" s="18">
        <v>30</v>
      </c>
      <c r="QQ21" s="18">
        <v>31</v>
      </c>
      <c r="QS21" s="186"/>
      <c r="QT21" s="16">
        <v>17</v>
      </c>
      <c r="QV21" s="18"/>
      <c r="QX21" s="18"/>
      <c r="QZ21" s="18"/>
      <c r="RB21" s="18"/>
      <c r="RD21" s="18"/>
      <c r="RF21" s="18">
        <v>1</v>
      </c>
      <c r="RG21" s="18">
        <v>2</v>
      </c>
      <c r="RH21" s="18">
        <v>3</v>
      </c>
      <c r="RI21" s="18">
        <v>4</v>
      </c>
      <c r="RJ21" s="18">
        <v>5</v>
      </c>
      <c r="RK21" s="18">
        <v>6</v>
      </c>
      <c r="RL21" s="18">
        <v>7</v>
      </c>
      <c r="RM21" s="18">
        <v>8</v>
      </c>
      <c r="RN21" s="18">
        <v>9</v>
      </c>
      <c r="RO21" s="18">
        <v>10</v>
      </c>
      <c r="RP21" s="18">
        <v>11</v>
      </c>
      <c r="RQ21" s="18">
        <v>12</v>
      </c>
      <c r="RR21" s="18">
        <v>13</v>
      </c>
      <c r="RS21" s="18">
        <v>14</v>
      </c>
      <c r="RT21" s="18">
        <v>15</v>
      </c>
      <c r="RU21" s="18">
        <v>16</v>
      </c>
      <c r="RV21" s="18">
        <v>17</v>
      </c>
      <c r="RW21" s="18">
        <v>18</v>
      </c>
      <c r="RX21" s="18">
        <v>19</v>
      </c>
      <c r="RY21" s="18">
        <v>20</v>
      </c>
      <c r="RZ21" s="18">
        <v>21</v>
      </c>
      <c r="SA21" s="18">
        <v>22</v>
      </c>
      <c r="SB21" s="18">
        <v>23</v>
      </c>
      <c r="SC21" s="18">
        <v>24</v>
      </c>
      <c r="SD21" s="18">
        <v>25</v>
      </c>
      <c r="SE21" s="18">
        <v>26</v>
      </c>
      <c r="SF21" s="18">
        <v>27</v>
      </c>
      <c r="SG21" s="18">
        <v>28</v>
      </c>
      <c r="SH21" s="18">
        <v>0</v>
      </c>
    </row>
    <row r="22" spans="1:503" x14ac:dyDescent="0.15">
      <c r="A22" s="17"/>
      <c r="B22" s="16">
        <v>18</v>
      </c>
      <c r="C22" s="74" t="s">
        <v>5</v>
      </c>
      <c r="D22" s="74" t="s">
        <v>6</v>
      </c>
      <c r="E22" s="74" t="s">
        <v>7</v>
      </c>
      <c r="F22" t="s">
        <v>2</v>
      </c>
      <c r="G22" t="s">
        <v>0</v>
      </c>
      <c r="H22" t="s">
        <v>3</v>
      </c>
      <c r="I22" t="s">
        <v>4</v>
      </c>
      <c r="J22" t="s">
        <v>5</v>
      </c>
      <c r="K22" t="s">
        <v>6</v>
      </c>
      <c r="L22" t="s">
        <v>7</v>
      </c>
      <c r="M22" t="s">
        <v>2</v>
      </c>
      <c r="N22" t="s">
        <v>0</v>
      </c>
      <c r="O22" t="s">
        <v>3</v>
      </c>
      <c r="P22" t="s">
        <v>4</v>
      </c>
      <c r="Q22" t="s">
        <v>5</v>
      </c>
      <c r="R22" t="s">
        <v>6</v>
      </c>
      <c r="S22" t="s">
        <v>7</v>
      </c>
      <c r="T22" t="s">
        <v>2</v>
      </c>
      <c r="U22" s="15" t="s">
        <v>54</v>
      </c>
      <c r="V22" t="s">
        <v>3</v>
      </c>
      <c r="W22" t="s">
        <v>4</v>
      </c>
      <c r="X22" t="s">
        <v>5</v>
      </c>
      <c r="Y22" s="15" t="s">
        <v>58</v>
      </c>
      <c r="Z22" t="s">
        <v>7</v>
      </c>
      <c r="AA22" t="s">
        <v>2</v>
      </c>
      <c r="AB22" t="s">
        <v>0</v>
      </c>
      <c r="AC22" t="s">
        <v>3</v>
      </c>
      <c r="AD22" t="s">
        <v>4</v>
      </c>
      <c r="AE22" t="s">
        <v>5</v>
      </c>
      <c r="AF22" t="s">
        <v>6</v>
      </c>
      <c r="AG22" t="s">
        <v>60</v>
      </c>
      <c r="AH22" s="18" t="s">
        <v>2</v>
      </c>
      <c r="AI22" s="18" t="s">
        <v>0</v>
      </c>
      <c r="AJ22" s="18" t="s">
        <v>3</v>
      </c>
      <c r="AK22" s="18" t="s">
        <v>4</v>
      </c>
      <c r="AL22" s="18" t="s">
        <v>5</v>
      </c>
      <c r="AM22" s="18" t="s">
        <v>6</v>
      </c>
      <c r="AN22" s="18" t="s">
        <v>7</v>
      </c>
      <c r="AO22" s="18" t="s">
        <v>2</v>
      </c>
      <c r="AP22" s="18" t="s">
        <v>0</v>
      </c>
      <c r="AQ22" s="18" t="s">
        <v>3</v>
      </c>
      <c r="AR22" s="18" t="s">
        <v>4</v>
      </c>
      <c r="AS22" s="18" t="s">
        <v>5</v>
      </c>
      <c r="AT22" s="18" t="s">
        <v>6</v>
      </c>
      <c r="AU22" s="18" t="s">
        <v>7</v>
      </c>
      <c r="AV22" s="18" t="s">
        <v>2</v>
      </c>
      <c r="AW22" s="18" t="s">
        <v>0</v>
      </c>
      <c r="AX22" s="18" t="s">
        <v>3</v>
      </c>
      <c r="AY22" s="18" t="s">
        <v>4</v>
      </c>
      <c r="AZ22" s="18" t="s">
        <v>5</v>
      </c>
      <c r="BA22" s="35" t="s">
        <v>58</v>
      </c>
      <c r="BB22" s="18" t="s">
        <v>7</v>
      </c>
      <c r="BC22" s="18" t="s">
        <v>2</v>
      </c>
      <c r="BD22" s="18" t="s">
        <v>0</v>
      </c>
      <c r="BE22" s="18" t="s">
        <v>3</v>
      </c>
      <c r="BF22" s="18" t="s">
        <v>4</v>
      </c>
      <c r="BG22" s="18" t="s">
        <v>5</v>
      </c>
      <c r="BH22" s="18" t="s">
        <v>6</v>
      </c>
      <c r="BI22" s="18" t="s">
        <v>7</v>
      </c>
      <c r="BK22" t="s">
        <v>2</v>
      </c>
      <c r="BL22" t="s">
        <v>0</v>
      </c>
      <c r="BM22" t="s">
        <v>3</v>
      </c>
      <c r="BN22" t="s">
        <v>4</v>
      </c>
      <c r="BO22" t="s">
        <v>5</v>
      </c>
      <c r="BP22" t="s">
        <v>6</v>
      </c>
      <c r="BQ22" t="s">
        <v>7</v>
      </c>
      <c r="BR22" t="s">
        <v>2</v>
      </c>
      <c r="BS22" t="s">
        <v>0</v>
      </c>
      <c r="BT22" t="s">
        <v>3</v>
      </c>
      <c r="BU22" t="s">
        <v>4</v>
      </c>
      <c r="BV22" t="s">
        <v>5</v>
      </c>
      <c r="BW22" t="s">
        <v>6</v>
      </c>
      <c r="BX22" t="s">
        <v>7</v>
      </c>
      <c r="BY22" t="s">
        <v>2</v>
      </c>
      <c r="BZ22" t="s">
        <v>0</v>
      </c>
      <c r="CA22" t="s">
        <v>3</v>
      </c>
      <c r="CB22" t="s">
        <v>4</v>
      </c>
      <c r="CC22" t="s">
        <v>5</v>
      </c>
      <c r="CD22" s="76" t="s">
        <v>58</v>
      </c>
      <c r="CE22" t="s">
        <v>7</v>
      </c>
      <c r="CF22" t="s">
        <v>2</v>
      </c>
      <c r="CG22" t="s">
        <v>0</v>
      </c>
      <c r="CH22" t="s">
        <v>3</v>
      </c>
      <c r="CI22" t="s">
        <v>4</v>
      </c>
      <c r="CJ22" t="s">
        <v>5</v>
      </c>
      <c r="CK22" t="s">
        <v>6</v>
      </c>
      <c r="CL22" t="s">
        <v>7</v>
      </c>
      <c r="CM22" t="s">
        <v>2</v>
      </c>
      <c r="CN22" t="s">
        <v>0</v>
      </c>
      <c r="CO22" t="s">
        <v>3</v>
      </c>
      <c r="CP22" s="18" t="s">
        <v>4</v>
      </c>
      <c r="CQ22" s="18" t="s">
        <v>5</v>
      </c>
      <c r="CR22" s="18" t="s">
        <v>6</v>
      </c>
      <c r="CS22" s="18" t="s">
        <v>7</v>
      </c>
      <c r="CT22" s="18" t="s">
        <v>2</v>
      </c>
      <c r="CU22" s="18" t="s">
        <v>0</v>
      </c>
      <c r="CV22" s="18" t="s">
        <v>3</v>
      </c>
      <c r="CW22" s="18" t="s">
        <v>4</v>
      </c>
      <c r="CX22" s="18" t="s">
        <v>5</v>
      </c>
      <c r="CY22" s="18" t="s">
        <v>6</v>
      </c>
      <c r="CZ22" s="21" t="s">
        <v>35</v>
      </c>
      <c r="DA22" s="18" t="s">
        <v>2</v>
      </c>
      <c r="DB22" s="18" t="s">
        <v>0</v>
      </c>
      <c r="DC22" s="18" t="s">
        <v>3</v>
      </c>
      <c r="DD22" s="18" t="s">
        <v>4</v>
      </c>
      <c r="DE22" s="18" t="s">
        <v>5</v>
      </c>
      <c r="DF22" s="18" t="s">
        <v>6</v>
      </c>
      <c r="DG22" s="18" t="s">
        <v>7</v>
      </c>
      <c r="DH22" s="18" t="s">
        <v>2</v>
      </c>
      <c r="DI22" s="18" t="s">
        <v>0</v>
      </c>
      <c r="DJ22" s="18" t="s">
        <v>3</v>
      </c>
      <c r="DK22" s="18" t="s">
        <v>4</v>
      </c>
      <c r="DL22" s="18" t="s">
        <v>5</v>
      </c>
      <c r="DM22" s="18" t="s">
        <v>6</v>
      </c>
      <c r="DN22" s="18" t="s">
        <v>7</v>
      </c>
      <c r="DO22" s="18" t="s">
        <v>2</v>
      </c>
      <c r="DP22" s="18" t="s">
        <v>0</v>
      </c>
      <c r="DQ22" s="18" t="s">
        <v>3</v>
      </c>
      <c r="DR22" s="18" t="s">
        <v>56</v>
      </c>
      <c r="DS22" s="18" t="s">
        <v>57</v>
      </c>
      <c r="DT22" t="s">
        <v>6</v>
      </c>
      <c r="DU22" t="s">
        <v>7</v>
      </c>
      <c r="DV22" s="15" t="s">
        <v>34</v>
      </c>
      <c r="DW22" s="15" t="s">
        <v>54</v>
      </c>
      <c r="DX22" s="15" t="s">
        <v>55</v>
      </c>
      <c r="DY22" s="15" t="s">
        <v>56</v>
      </c>
      <c r="DZ22" t="s">
        <v>5</v>
      </c>
      <c r="EA22" t="s">
        <v>6</v>
      </c>
      <c r="EB22" t="s">
        <v>7</v>
      </c>
      <c r="EC22" t="s">
        <v>2</v>
      </c>
      <c r="ED22" t="s">
        <v>0</v>
      </c>
      <c r="EE22" t="s">
        <v>3</v>
      </c>
      <c r="EF22" t="s">
        <v>4</v>
      </c>
      <c r="EG22" t="s">
        <v>5</v>
      </c>
      <c r="EH22" t="s">
        <v>6</v>
      </c>
      <c r="EI22" t="s">
        <v>7</v>
      </c>
      <c r="EJ22" t="s">
        <v>2</v>
      </c>
      <c r="EK22" t="s">
        <v>0</v>
      </c>
      <c r="EL22" t="s">
        <v>3</v>
      </c>
      <c r="EM22" t="s">
        <v>4</v>
      </c>
      <c r="EN22" t="s">
        <v>5</v>
      </c>
      <c r="EO22" t="s">
        <v>6</v>
      </c>
      <c r="EP22" t="s">
        <v>7</v>
      </c>
      <c r="EQ22" t="s">
        <v>2</v>
      </c>
      <c r="ER22" t="s">
        <v>0</v>
      </c>
      <c r="ES22" t="s">
        <v>3</v>
      </c>
      <c r="ET22" t="s">
        <v>4</v>
      </c>
      <c r="EU22" t="s">
        <v>5</v>
      </c>
      <c r="EV22" t="s">
        <v>6</v>
      </c>
      <c r="EW22" t="s">
        <v>7</v>
      </c>
      <c r="EX22" t="s">
        <v>2</v>
      </c>
      <c r="EY22" s="18" t="s">
        <v>0</v>
      </c>
      <c r="EZ22" s="18" t="s">
        <v>3</v>
      </c>
      <c r="FA22" s="18" t="s">
        <v>4</v>
      </c>
      <c r="FB22" s="18" t="s">
        <v>5</v>
      </c>
      <c r="FC22" s="18" t="s">
        <v>6</v>
      </c>
      <c r="FD22" s="18" t="s">
        <v>7</v>
      </c>
      <c r="FE22" s="18" t="s">
        <v>2</v>
      </c>
      <c r="FF22" s="18" t="s">
        <v>0</v>
      </c>
      <c r="FG22" s="18" t="s">
        <v>3</v>
      </c>
      <c r="FH22" s="18" t="s">
        <v>4</v>
      </c>
      <c r="FI22" s="18" t="s">
        <v>5</v>
      </c>
      <c r="FJ22" s="18" t="s">
        <v>6</v>
      </c>
      <c r="FK22" s="18" t="s">
        <v>7</v>
      </c>
      <c r="FL22" s="18" t="s">
        <v>2</v>
      </c>
      <c r="FM22" s="18" t="s">
        <v>0</v>
      </c>
      <c r="FN22" s="18" t="s">
        <v>3</v>
      </c>
      <c r="FO22" s="18" t="s">
        <v>4</v>
      </c>
      <c r="FP22" s="18" t="s">
        <v>5</v>
      </c>
      <c r="FQ22" s="18" t="s">
        <v>6</v>
      </c>
      <c r="FR22" s="18" t="s">
        <v>7</v>
      </c>
      <c r="FS22" s="18" t="s">
        <v>2</v>
      </c>
      <c r="FT22" s="18" t="s">
        <v>0</v>
      </c>
      <c r="FU22" s="18" t="s">
        <v>3</v>
      </c>
      <c r="FV22" s="18" t="s">
        <v>4</v>
      </c>
      <c r="FW22" s="18" t="s">
        <v>5</v>
      </c>
      <c r="FX22" s="18" t="s">
        <v>6</v>
      </c>
      <c r="FY22" s="18" t="s">
        <v>7</v>
      </c>
      <c r="FZ22" s="18" t="s">
        <v>2</v>
      </c>
      <c r="GA22" s="21" t="s">
        <v>54</v>
      </c>
      <c r="GB22" s="18" t="s">
        <v>3</v>
      </c>
      <c r="GC22" t="s">
        <v>4</v>
      </c>
      <c r="GD22" t="s">
        <v>5</v>
      </c>
      <c r="GE22" t="s">
        <v>6</v>
      </c>
      <c r="GF22" t="s">
        <v>7</v>
      </c>
      <c r="GG22" t="s">
        <v>2</v>
      </c>
      <c r="GH22" t="s">
        <v>0</v>
      </c>
      <c r="GI22" t="s">
        <v>3</v>
      </c>
      <c r="GJ22" t="s">
        <v>4</v>
      </c>
      <c r="GK22" t="s">
        <v>5</v>
      </c>
      <c r="GL22" t="s">
        <v>6</v>
      </c>
      <c r="GM22" t="s">
        <v>7</v>
      </c>
      <c r="GN22" t="s">
        <v>2</v>
      </c>
      <c r="GO22" t="s">
        <v>0</v>
      </c>
      <c r="GP22" t="s">
        <v>3</v>
      </c>
      <c r="GQ22" t="s">
        <v>4</v>
      </c>
      <c r="GR22" t="s">
        <v>5</v>
      </c>
      <c r="GS22" t="s">
        <v>6</v>
      </c>
      <c r="GT22" t="s">
        <v>7</v>
      </c>
      <c r="GU22" t="s">
        <v>2</v>
      </c>
      <c r="GV22" s="15" t="s">
        <v>54</v>
      </c>
      <c r="GW22" t="s">
        <v>3</v>
      </c>
      <c r="GX22" t="s">
        <v>4</v>
      </c>
      <c r="GY22" t="s">
        <v>5</v>
      </c>
      <c r="GZ22" t="s">
        <v>6</v>
      </c>
      <c r="HA22" t="s">
        <v>7</v>
      </c>
      <c r="HB22" t="s">
        <v>2</v>
      </c>
      <c r="HC22" t="s">
        <v>0</v>
      </c>
      <c r="HD22" t="s">
        <v>3</v>
      </c>
      <c r="HE22" t="s">
        <v>4</v>
      </c>
      <c r="HF22" t="s">
        <v>5</v>
      </c>
      <c r="HG22" t="s">
        <v>6</v>
      </c>
      <c r="HH22" s="21" t="s">
        <v>35</v>
      </c>
      <c r="HI22" s="18" t="s">
        <v>2</v>
      </c>
      <c r="HJ22" s="18" t="s">
        <v>0</v>
      </c>
      <c r="HK22" s="18" t="s">
        <v>3</v>
      </c>
      <c r="HL22" s="18" t="s">
        <v>4</v>
      </c>
      <c r="HM22" s="18" t="s">
        <v>5</v>
      </c>
      <c r="HN22" s="18" t="s">
        <v>6</v>
      </c>
      <c r="HO22" s="18" t="s">
        <v>7</v>
      </c>
      <c r="HP22" s="18" t="s">
        <v>2</v>
      </c>
      <c r="HQ22" s="21" t="s">
        <v>54</v>
      </c>
      <c r="HR22" s="18" t="s">
        <v>3</v>
      </c>
      <c r="HS22" s="18" t="s">
        <v>4</v>
      </c>
      <c r="HT22" s="70" t="s">
        <v>5</v>
      </c>
      <c r="HU22" s="70" t="s">
        <v>6</v>
      </c>
      <c r="HV22" s="70" t="s">
        <v>7</v>
      </c>
      <c r="HW22" s="18" t="s">
        <v>2</v>
      </c>
      <c r="HX22" s="18" t="s">
        <v>0</v>
      </c>
      <c r="HY22" s="18" t="s">
        <v>3</v>
      </c>
      <c r="HZ22" s="18" t="s">
        <v>4</v>
      </c>
      <c r="IA22" s="18" t="s">
        <v>5</v>
      </c>
      <c r="IB22" s="18" t="s">
        <v>6</v>
      </c>
      <c r="IC22" s="18" t="s">
        <v>7</v>
      </c>
      <c r="ID22" s="18" t="s">
        <v>2</v>
      </c>
      <c r="IE22" s="18" t="s">
        <v>0</v>
      </c>
      <c r="IF22" s="18" t="s">
        <v>3</v>
      </c>
      <c r="IG22" s="18" t="s">
        <v>4</v>
      </c>
      <c r="IH22" s="18" t="s">
        <v>5</v>
      </c>
      <c r="II22" s="18" t="s">
        <v>6</v>
      </c>
      <c r="IJ22" s="18" t="s">
        <v>60</v>
      </c>
      <c r="IK22" s="18" t="s">
        <v>34</v>
      </c>
      <c r="IL22" s="18" t="s">
        <v>54</v>
      </c>
      <c r="IM22" t="s">
        <v>3</v>
      </c>
      <c r="IN22" t="s">
        <v>4</v>
      </c>
      <c r="IO22" t="s">
        <v>5</v>
      </c>
      <c r="IP22" t="s">
        <v>6</v>
      </c>
      <c r="IQ22" t="s">
        <v>7</v>
      </c>
      <c r="IR22" t="s">
        <v>2</v>
      </c>
      <c r="IS22" t="s">
        <v>0</v>
      </c>
      <c r="IT22" t="s">
        <v>3</v>
      </c>
      <c r="IU22" t="s">
        <v>4</v>
      </c>
      <c r="IV22" t="s">
        <v>5</v>
      </c>
      <c r="IW22" s="15" t="s">
        <v>58</v>
      </c>
      <c r="IX22" t="s">
        <v>7</v>
      </c>
      <c r="IY22" s="80" t="s">
        <v>2</v>
      </c>
      <c r="IZ22" s="81" t="s">
        <v>54</v>
      </c>
      <c r="JA22" s="81" t="s">
        <v>55</v>
      </c>
      <c r="JB22" t="s">
        <v>4</v>
      </c>
      <c r="JC22" t="s">
        <v>5</v>
      </c>
      <c r="JD22" t="s">
        <v>6</v>
      </c>
      <c r="JE22" t="s">
        <v>7</v>
      </c>
      <c r="JF22" t="s">
        <v>2</v>
      </c>
      <c r="JG22" t="s">
        <v>0</v>
      </c>
      <c r="JH22" t="s">
        <v>3</v>
      </c>
      <c r="JI22" t="s">
        <v>4</v>
      </c>
      <c r="JJ22" t="s">
        <v>5</v>
      </c>
      <c r="JK22" t="s">
        <v>6</v>
      </c>
      <c r="JL22" t="s">
        <v>7</v>
      </c>
      <c r="JM22" t="s">
        <v>2</v>
      </c>
      <c r="JN22" t="s">
        <v>0</v>
      </c>
      <c r="JO22" t="s">
        <v>3</v>
      </c>
      <c r="JP22" t="s">
        <v>4</v>
      </c>
      <c r="JQ22" s="18" t="s">
        <v>5</v>
      </c>
      <c r="JR22" s="18" t="s">
        <v>6</v>
      </c>
      <c r="JS22" s="18" t="s">
        <v>7</v>
      </c>
      <c r="JT22" s="18" t="s">
        <v>2</v>
      </c>
      <c r="JU22" s="18" t="s">
        <v>0</v>
      </c>
      <c r="JV22" s="18" t="s">
        <v>3</v>
      </c>
      <c r="JW22" s="18" t="s">
        <v>4</v>
      </c>
      <c r="JX22" s="18" t="s">
        <v>5</v>
      </c>
      <c r="JY22" s="18" t="s">
        <v>6</v>
      </c>
      <c r="JZ22" s="18" t="s">
        <v>7</v>
      </c>
      <c r="KA22" s="21" t="s">
        <v>34</v>
      </c>
      <c r="KB22" s="21" t="s">
        <v>54</v>
      </c>
      <c r="KC22" s="18" t="s">
        <v>55</v>
      </c>
      <c r="KD22" s="18" t="s">
        <v>56</v>
      </c>
      <c r="KE22" s="18" t="s">
        <v>57</v>
      </c>
      <c r="KF22" s="18" t="s">
        <v>6</v>
      </c>
      <c r="KG22" s="18" t="s">
        <v>7</v>
      </c>
      <c r="KH22" s="18" t="s">
        <v>2</v>
      </c>
      <c r="KI22" s="18" t="s">
        <v>0</v>
      </c>
      <c r="KJ22" s="18" t="s">
        <v>3</v>
      </c>
      <c r="KK22" s="18" t="s">
        <v>4</v>
      </c>
      <c r="KL22" s="18" t="s">
        <v>5</v>
      </c>
      <c r="KM22" s="18" t="s">
        <v>6</v>
      </c>
      <c r="KN22" s="18" t="s">
        <v>7</v>
      </c>
      <c r="KO22" s="18" t="s">
        <v>2</v>
      </c>
      <c r="KP22" s="18" t="s">
        <v>0</v>
      </c>
      <c r="KQ22" s="18" t="s">
        <v>3</v>
      </c>
      <c r="KR22" s="18" t="s">
        <v>4</v>
      </c>
      <c r="KS22" s="18" t="s">
        <v>5</v>
      </c>
      <c r="KT22" s="18" t="s">
        <v>6</v>
      </c>
      <c r="KU22" s="18" t="s">
        <v>7</v>
      </c>
      <c r="KV22" t="s">
        <v>2</v>
      </c>
      <c r="KW22" t="s">
        <v>0</v>
      </c>
      <c r="KX22" s="15" t="s">
        <v>55</v>
      </c>
      <c r="KY22" t="s">
        <v>4</v>
      </c>
      <c r="KZ22" t="s">
        <v>5</v>
      </c>
      <c r="LA22" t="s">
        <v>6</v>
      </c>
      <c r="LB22" t="s">
        <v>7</v>
      </c>
      <c r="LC22" t="s">
        <v>2</v>
      </c>
      <c r="LD22" t="s">
        <v>0</v>
      </c>
      <c r="LE22" t="s">
        <v>3</v>
      </c>
      <c r="LF22" t="s">
        <v>4</v>
      </c>
      <c r="LG22" t="s">
        <v>5</v>
      </c>
      <c r="LH22" t="s">
        <v>6</v>
      </c>
      <c r="LI22" t="s">
        <v>7</v>
      </c>
      <c r="LJ22" t="s">
        <v>2</v>
      </c>
      <c r="LK22" t="s">
        <v>0</v>
      </c>
      <c r="LL22" t="s">
        <v>3</v>
      </c>
      <c r="LM22" t="s">
        <v>4</v>
      </c>
      <c r="LN22" t="s">
        <v>5</v>
      </c>
      <c r="LO22" t="s">
        <v>6</v>
      </c>
      <c r="LP22" t="s">
        <v>7</v>
      </c>
      <c r="LQ22" t="s">
        <v>2</v>
      </c>
      <c r="LR22" s="76" t="s">
        <v>54</v>
      </c>
      <c r="LS22" t="s">
        <v>3</v>
      </c>
      <c r="LT22" t="s">
        <v>4</v>
      </c>
      <c r="LU22" t="s">
        <v>5</v>
      </c>
      <c r="LV22" t="s">
        <v>6</v>
      </c>
      <c r="LW22" t="s">
        <v>7</v>
      </c>
      <c r="LX22" s="1" t="s">
        <v>2</v>
      </c>
      <c r="LY22" s="1" t="s">
        <v>0</v>
      </c>
      <c r="LZ22" s="18" t="s">
        <v>3</v>
      </c>
      <c r="MA22" s="18" t="s">
        <v>4</v>
      </c>
      <c r="MB22" s="18" t="s">
        <v>5</v>
      </c>
      <c r="MC22" s="18" t="s">
        <v>6</v>
      </c>
      <c r="MD22" s="18" t="s">
        <v>7</v>
      </c>
      <c r="ME22" s="18" t="s">
        <v>2</v>
      </c>
      <c r="MF22" s="18" t="s">
        <v>0</v>
      </c>
      <c r="MG22" s="18" t="s">
        <v>3</v>
      </c>
      <c r="MH22" s="18" t="s">
        <v>4</v>
      </c>
      <c r="MI22" s="18" t="s">
        <v>5</v>
      </c>
      <c r="MJ22" s="18" t="s">
        <v>6</v>
      </c>
      <c r="MK22" s="18" t="s">
        <v>7</v>
      </c>
      <c r="ML22" s="18" t="s">
        <v>2</v>
      </c>
      <c r="MM22" s="18" t="s">
        <v>0</v>
      </c>
      <c r="MN22" s="18" t="s">
        <v>3</v>
      </c>
      <c r="MO22" s="18" t="s">
        <v>4</v>
      </c>
      <c r="MP22" s="18" t="s">
        <v>5</v>
      </c>
      <c r="MQ22" s="18" t="s">
        <v>6</v>
      </c>
      <c r="MR22" s="18" t="s">
        <v>7</v>
      </c>
      <c r="MS22" s="18" t="s">
        <v>2</v>
      </c>
      <c r="MT22" s="35" t="s">
        <v>54</v>
      </c>
      <c r="MU22" s="18" t="s">
        <v>3</v>
      </c>
      <c r="MV22" s="18" t="s">
        <v>4</v>
      </c>
      <c r="MW22" s="18" t="s">
        <v>5</v>
      </c>
      <c r="MX22" s="18" t="s">
        <v>6</v>
      </c>
      <c r="MY22" s="18" t="s">
        <v>7</v>
      </c>
      <c r="MZ22" s="18" t="s">
        <v>2</v>
      </c>
      <c r="NA22" s="18" t="s">
        <v>0</v>
      </c>
      <c r="NB22" s="70" t="s">
        <v>3</v>
      </c>
      <c r="NC22" s="70" t="s">
        <v>4</v>
      </c>
      <c r="ND22" s="70" t="s">
        <v>5</v>
      </c>
      <c r="NE22" s="70" t="s">
        <v>6</v>
      </c>
      <c r="NF22" s="70" t="s">
        <v>7</v>
      </c>
      <c r="NG22" s="70" t="s">
        <v>2</v>
      </c>
      <c r="NH22" s="18" t="s">
        <v>0</v>
      </c>
      <c r="NI22" s="18" t="s">
        <v>3</v>
      </c>
      <c r="NJ22" s="18" t="s">
        <v>4</v>
      </c>
      <c r="NK22" s="18" t="s">
        <v>5</v>
      </c>
      <c r="NL22" s="18" t="s">
        <v>6</v>
      </c>
      <c r="NM22" s="18" t="s">
        <v>7</v>
      </c>
      <c r="NN22" s="18" t="s">
        <v>2</v>
      </c>
      <c r="NO22" s="18" t="s">
        <v>0</v>
      </c>
      <c r="NP22" s="18" t="s">
        <v>3</v>
      </c>
      <c r="NQ22" s="18" t="s">
        <v>4</v>
      </c>
      <c r="NR22" s="18" t="s">
        <v>5</v>
      </c>
      <c r="NS22" s="18" t="s">
        <v>6</v>
      </c>
      <c r="NT22" s="18" t="s">
        <v>7</v>
      </c>
      <c r="NU22" s="18" t="s">
        <v>2</v>
      </c>
      <c r="NV22" s="18" t="s">
        <v>0</v>
      </c>
      <c r="NW22" s="18" t="s">
        <v>3</v>
      </c>
      <c r="NX22" s="18" t="s">
        <v>4</v>
      </c>
      <c r="NY22" s="18" t="s">
        <v>5</v>
      </c>
      <c r="NZ22" s="18" t="s">
        <v>6</v>
      </c>
      <c r="OA22" s="21" t="s">
        <v>35</v>
      </c>
      <c r="OB22" s="18" t="s">
        <v>2</v>
      </c>
      <c r="OC22" s="18" t="s">
        <v>0</v>
      </c>
      <c r="OD22" s="18" t="s">
        <v>3</v>
      </c>
      <c r="OE22" s="18" t="s">
        <v>4</v>
      </c>
      <c r="OF22" s="18" t="s">
        <v>5</v>
      </c>
      <c r="OG22" s="18" t="s">
        <v>58</v>
      </c>
      <c r="OH22" s="18" t="s">
        <v>7</v>
      </c>
      <c r="OI22" s="82" t="s">
        <v>2</v>
      </c>
      <c r="OJ22" t="s">
        <v>0</v>
      </c>
      <c r="OK22" t="s">
        <v>3</v>
      </c>
      <c r="OL22" t="s">
        <v>4</v>
      </c>
      <c r="OM22" t="s">
        <v>5</v>
      </c>
      <c r="ON22" t="s">
        <v>6</v>
      </c>
      <c r="OO22" t="s">
        <v>7</v>
      </c>
      <c r="OP22" t="s">
        <v>2</v>
      </c>
      <c r="OQ22" t="s">
        <v>0</v>
      </c>
      <c r="OR22" t="s">
        <v>3</v>
      </c>
      <c r="OS22" t="s">
        <v>4</v>
      </c>
      <c r="OT22" s="76" t="s">
        <v>57</v>
      </c>
      <c r="OU22" t="s">
        <v>6</v>
      </c>
      <c r="OV22" t="s">
        <v>7</v>
      </c>
      <c r="OW22" t="s">
        <v>2</v>
      </c>
      <c r="OX22" t="s">
        <v>0</v>
      </c>
      <c r="OY22" t="s">
        <v>3</v>
      </c>
      <c r="OZ22" t="s">
        <v>4</v>
      </c>
      <c r="PA22" t="s">
        <v>5</v>
      </c>
      <c r="PB22" t="s">
        <v>6</v>
      </c>
      <c r="PC22" t="s">
        <v>7</v>
      </c>
      <c r="PD22" t="s">
        <v>2</v>
      </c>
      <c r="PE22" t="s">
        <v>0</v>
      </c>
      <c r="PF22" t="s">
        <v>3</v>
      </c>
      <c r="PG22" t="s">
        <v>4</v>
      </c>
      <c r="PH22" t="s">
        <v>5</v>
      </c>
      <c r="PI22" t="s">
        <v>6</v>
      </c>
      <c r="PJ22" t="s">
        <v>7</v>
      </c>
      <c r="PK22" t="s">
        <v>2</v>
      </c>
      <c r="PM22" s="18" t="s">
        <v>0</v>
      </c>
      <c r="PN22" s="18" t="s">
        <v>3</v>
      </c>
      <c r="PO22" s="18" t="s">
        <v>4</v>
      </c>
      <c r="PP22" s="18" t="s">
        <v>5</v>
      </c>
      <c r="PQ22" s="18" t="s">
        <v>6</v>
      </c>
      <c r="PR22" s="18" t="s">
        <v>7</v>
      </c>
      <c r="PS22" s="18" t="s">
        <v>2</v>
      </c>
      <c r="PT22" s="18" t="s">
        <v>0</v>
      </c>
      <c r="PU22" s="18" t="s">
        <v>3</v>
      </c>
      <c r="PV22" s="18" t="s">
        <v>4</v>
      </c>
      <c r="PW22" s="35" t="s">
        <v>57</v>
      </c>
      <c r="PX22" s="18" t="s">
        <v>6</v>
      </c>
      <c r="PY22" s="18" t="s">
        <v>7</v>
      </c>
      <c r="PZ22" s="18" t="s">
        <v>2</v>
      </c>
      <c r="QA22" s="18" t="s">
        <v>0</v>
      </c>
      <c r="QB22" s="18" t="s">
        <v>3</v>
      </c>
      <c r="QC22" s="18" t="s">
        <v>4</v>
      </c>
      <c r="QD22" s="18" t="s">
        <v>5</v>
      </c>
      <c r="QE22" s="18" t="s">
        <v>6</v>
      </c>
      <c r="QF22" s="18" t="s">
        <v>7</v>
      </c>
      <c r="QG22" s="18" t="s">
        <v>2</v>
      </c>
      <c r="QH22" s="18" t="s">
        <v>0</v>
      </c>
      <c r="QI22" s="18" t="s">
        <v>3</v>
      </c>
      <c r="QJ22" s="18" t="s">
        <v>4</v>
      </c>
      <c r="QK22" s="18" t="s">
        <v>5</v>
      </c>
      <c r="QL22" s="18" t="s">
        <v>6</v>
      </c>
      <c r="QM22" s="18" t="s">
        <v>7</v>
      </c>
      <c r="QN22" s="18" t="s">
        <v>2</v>
      </c>
      <c r="QO22" s="18" t="s">
        <v>54</v>
      </c>
      <c r="QP22" s="18" t="s">
        <v>55</v>
      </c>
      <c r="QQ22" s="18" t="s">
        <v>56</v>
      </c>
      <c r="QS22" s="186" t="s">
        <v>132</v>
      </c>
      <c r="QT22" s="16">
        <v>18</v>
      </c>
      <c r="QU22" s="183">
        <v>46082</v>
      </c>
      <c r="QV22" s="185">
        <f>QU22+31</f>
        <v>46113</v>
      </c>
      <c r="QW22" s="183">
        <f>QV22+30</f>
        <v>46143</v>
      </c>
      <c r="QX22" s="185">
        <f t="shared" si="3"/>
        <v>46174</v>
      </c>
      <c r="QY22" s="183">
        <f>QX22+30</f>
        <v>46204</v>
      </c>
      <c r="QZ22" s="185">
        <f t="shared" si="3"/>
        <v>46235</v>
      </c>
      <c r="RA22" s="183">
        <f t="shared" si="3"/>
        <v>46266</v>
      </c>
      <c r="RB22" s="185">
        <f>RA22+30</f>
        <v>46296</v>
      </c>
      <c r="RC22" s="183">
        <f t="shared" si="3"/>
        <v>46327</v>
      </c>
      <c r="RD22" s="185">
        <f>RC22+30</f>
        <v>46357</v>
      </c>
      <c r="RE22" s="183">
        <f t="shared" si="3"/>
        <v>46388</v>
      </c>
      <c r="RF22" s="185">
        <f t="shared" si="3"/>
        <v>46419</v>
      </c>
      <c r="RG22" s="185">
        <f t="shared" ref="RG22:SH22" si="19">1+RF22</f>
        <v>46420</v>
      </c>
      <c r="RH22" s="185">
        <f t="shared" si="19"/>
        <v>46421</v>
      </c>
      <c r="RI22" s="185">
        <f t="shared" si="19"/>
        <v>46422</v>
      </c>
      <c r="RJ22" s="185">
        <f t="shared" si="19"/>
        <v>46423</v>
      </c>
      <c r="RK22" s="185">
        <f t="shared" si="19"/>
        <v>46424</v>
      </c>
      <c r="RL22" s="185">
        <f t="shared" si="19"/>
        <v>46425</v>
      </c>
      <c r="RM22" s="185">
        <f t="shared" si="19"/>
        <v>46426</v>
      </c>
      <c r="RN22" s="185">
        <f t="shared" si="19"/>
        <v>46427</v>
      </c>
      <c r="RO22" s="185">
        <f t="shared" si="19"/>
        <v>46428</v>
      </c>
      <c r="RP22" s="185">
        <f t="shared" si="19"/>
        <v>46429</v>
      </c>
      <c r="RQ22" s="185">
        <f t="shared" si="19"/>
        <v>46430</v>
      </c>
      <c r="RR22" s="185">
        <f t="shared" si="19"/>
        <v>46431</v>
      </c>
      <c r="RS22" s="185">
        <f t="shared" si="19"/>
        <v>46432</v>
      </c>
      <c r="RT22" s="185">
        <f t="shared" si="19"/>
        <v>46433</v>
      </c>
      <c r="RU22" s="185">
        <f t="shared" si="19"/>
        <v>46434</v>
      </c>
      <c r="RV22" s="185">
        <f t="shared" si="19"/>
        <v>46435</v>
      </c>
      <c r="RW22" s="185">
        <f t="shared" si="19"/>
        <v>46436</v>
      </c>
      <c r="RX22" s="185">
        <f t="shared" si="19"/>
        <v>46437</v>
      </c>
      <c r="RY22" s="185">
        <f t="shared" si="19"/>
        <v>46438</v>
      </c>
      <c r="RZ22" s="185">
        <f t="shared" si="19"/>
        <v>46439</v>
      </c>
      <c r="SA22" s="185">
        <f t="shared" si="19"/>
        <v>46440</v>
      </c>
      <c r="SB22" s="185">
        <f t="shared" si="19"/>
        <v>46441</v>
      </c>
      <c r="SC22" s="185">
        <f t="shared" si="19"/>
        <v>46442</v>
      </c>
      <c r="SD22" s="185">
        <f t="shared" si="19"/>
        <v>46443</v>
      </c>
      <c r="SE22" s="185">
        <f t="shared" si="19"/>
        <v>46444</v>
      </c>
      <c r="SF22" s="185">
        <f t="shared" si="19"/>
        <v>46445</v>
      </c>
      <c r="SG22" s="185">
        <f t="shared" si="19"/>
        <v>46446</v>
      </c>
      <c r="SH22" s="185">
        <f t="shared" si="19"/>
        <v>46447</v>
      </c>
      <c r="SI22" s="183">
        <f t="shared" ref="SI22" si="20">IF(TEXT(SH22,"mm")="03",SH22,SH22+1)</f>
        <v>46447</v>
      </c>
    </row>
    <row r="23" spans="1:503" x14ac:dyDescent="0.15">
      <c r="A23" s="17">
        <v>2027</v>
      </c>
      <c r="B23" s="16">
        <v>19</v>
      </c>
      <c r="C23" s="18">
        <v>1</v>
      </c>
      <c r="D23" s="18">
        <v>2</v>
      </c>
      <c r="E23" s="18">
        <v>3</v>
      </c>
      <c r="F23" s="18">
        <v>4</v>
      </c>
      <c r="G23" s="18">
        <v>5</v>
      </c>
      <c r="H23" s="18">
        <v>6</v>
      </c>
      <c r="I23" s="18">
        <v>7</v>
      </c>
      <c r="J23" s="18">
        <v>8</v>
      </c>
      <c r="K23" s="18">
        <v>9</v>
      </c>
      <c r="L23" s="18">
        <v>10</v>
      </c>
      <c r="M23" s="18">
        <v>11</v>
      </c>
      <c r="N23" s="18">
        <v>12</v>
      </c>
      <c r="O23" s="18">
        <v>13</v>
      </c>
      <c r="P23" s="18">
        <v>14</v>
      </c>
      <c r="Q23" s="18">
        <v>15</v>
      </c>
      <c r="R23" s="18">
        <v>16</v>
      </c>
      <c r="S23" s="18">
        <v>17</v>
      </c>
      <c r="T23" s="18">
        <v>18</v>
      </c>
      <c r="U23" s="18">
        <v>19</v>
      </c>
      <c r="V23" s="18">
        <v>20</v>
      </c>
      <c r="W23" s="18">
        <v>21</v>
      </c>
      <c r="X23" s="18">
        <v>22</v>
      </c>
      <c r="Y23" s="21">
        <v>23</v>
      </c>
      <c r="Z23" s="18">
        <v>24</v>
      </c>
      <c r="AA23" s="18">
        <v>25</v>
      </c>
      <c r="AB23" s="18">
        <v>26</v>
      </c>
      <c r="AC23" s="18">
        <v>27</v>
      </c>
      <c r="AD23" s="18">
        <v>28</v>
      </c>
      <c r="AE23" s="18">
        <v>29</v>
      </c>
      <c r="AF23" s="18">
        <v>30</v>
      </c>
      <c r="AG23" s="18">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18">
        <v>1</v>
      </c>
      <c r="BL23" s="18">
        <v>2</v>
      </c>
      <c r="BM23" s="18">
        <v>3</v>
      </c>
      <c r="BN23" s="18">
        <v>4</v>
      </c>
      <c r="BO23" s="18">
        <v>5</v>
      </c>
      <c r="BP23" s="18">
        <v>6</v>
      </c>
      <c r="BQ23" s="18">
        <v>7</v>
      </c>
      <c r="BR23" s="18">
        <v>8</v>
      </c>
      <c r="BS23" s="18">
        <v>9</v>
      </c>
      <c r="BT23" s="18">
        <v>10</v>
      </c>
      <c r="BU23" s="18">
        <v>11</v>
      </c>
      <c r="BV23" s="18">
        <v>12</v>
      </c>
      <c r="BW23" s="18">
        <v>13</v>
      </c>
      <c r="BX23" s="18">
        <v>14</v>
      </c>
      <c r="BY23" s="18">
        <v>15</v>
      </c>
      <c r="BZ23" s="18">
        <v>16</v>
      </c>
      <c r="CA23" s="18">
        <v>17</v>
      </c>
      <c r="CB23" s="18">
        <v>18</v>
      </c>
      <c r="CC23" s="18">
        <v>19</v>
      </c>
      <c r="CD23" s="18">
        <v>20</v>
      </c>
      <c r="CE23" s="18">
        <v>21</v>
      </c>
      <c r="CF23" s="18">
        <v>22</v>
      </c>
      <c r="CG23" s="18">
        <v>23</v>
      </c>
      <c r="CH23" s="18">
        <v>24</v>
      </c>
      <c r="CI23" s="18">
        <v>25</v>
      </c>
      <c r="CJ23" s="18">
        <v>26</v>
      </c>
      <c r="CK23" s="18">
        <v>27</v>
      </c>
      <c r="CL23" s="18">
        <v>28</v>
      </c>
      <c r="CM23" s="18">
        <v>29</v>
      </c>
      <c r="CN23" s="18">
        <v>30</v>
      </c>
      <c r="CO23" s="1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18">
        <v>1</v>
      </c>
      <c r="DU23" s="18">
        <v>2</v>
      </c>
      <c r="DV23" s="18">
        <v>3</v>
      </c>
      <c r="DW23" s="18">
        <v>4</v>
      </c>
      <c r="DX23" s="18">
        <v>5</v>
      </c>
      <c r="DY23" s="18">
        <v>6</v>
      </c>
      <c r="DZ23" s="18">
        <v>7</v>
      </c>
      <c r="EA23" s="18">
        <v>8</v>
      </c>
      <c r="EB23" s="18">
        <v>9</v>
      </c>
      <c r="EC23" s="18">
        <v>10</v>
      </c>
      <c r="ED23" s="18">
        <v>11</v>
      </c>
      <c r="EE23" s="18">
        <v>12</v>
      </c>
      <c r="EF23" s="18">
        <v>13</v>
      </c>
      <c r="EG23" s="18">
        <v>14</v>
      </c>
      <c r="EH23" s="18">
        <v>15</v>
      </c>
      <c r="EI23" s="18">
        <v>16</v>
      </c>
      <c r="EJ23" s="18">
        <v>17</v>
      </c>
      <c r="EK23" s="18">
        <v>18</v>
      </c>
      <c r="EL23" s="18">
        <v>19</v>
      </c>
      <c r="EM23" s="18">
        <v>20</v>
      </c>
      <c r="EN23" s="18">
        <v>21</v>
      </c>
      <c r="EO23" s="18">
        <v>22</v>
      </c>
      <c r="EP23" s="18">
        <v>23</v>
      </c>
      <c r="EQ23" s="18">
        <v>24</v>
      </c>
      <c r="ER23" s="18">
        <v>25</v>
      </c>
      <c r="ES23" s="18">
        <v>26</v>
      </c>
      <c r="ET23" s="18">
        <v>27</v>
      </c>
      <c r="EU23" s="18">
        <v>28</v>
      </c>
      <c r="EV23" s="18">
        <v>29</v>
      </c>
      <c r="EW23" s="18">
        <v>30</v>
      </c>
      <c r="EX23" s="1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18">
        <v>1</v>
      </c>
      <c r="GD23" s="18">
        <v>2</v>
      </c>
      <c r="GE23" s="18">
        <v>3</v>
      </c>
      <c r="GF23" s="18">
        <v>4</v>
      </c>
      <c r="GG23" s="18">
        <v>5</v>
      </c>
      <c r="GH23" s="18">
        <v>6</v>
      </c>
      <c r="GI23" s="18">
        <v>7</v>
      </c>
      <c r="GJ23" s="18">
        <v>8</v>
      </c>
      <c r="GK23" s="18">
        <v>9</v>
      </c>
      <c r="GL23" s="18">
        <v>10</v>
      </c>
      <c r="GM23" s="18">
        <v>11</v>
      </c>
      <c r="GN23" s="18">
        <v>12</v>
      </c>
      <c r="GO23" s="18">
        <v>13</v>
      </c>
      <c r="GP23" s="18">
        <v>14</v>
      </c>
      <c r="GQ23" s="18">
        <v>15</v>
      </c>
      <c r="GR23" s="18">
        <v>16</v>
      </c>
      <c r="GS23" s="18">
        <v>17</v>
      </c>
      <c r="GT23" s="18">
        <v>18</v>
      </c>
      <c r="GU23" s="18">
        <v>19</v>
      </c>
      <c r="GV23" s="18">
        <v>20</v>
      </c>
      <c r="GW23" s="18">
        <v>21</v>
      </c>
      <c r="GX23" s="18">
        <v>22</v>
      </c>
      <c r="GY23" s="18">
        <v>23</v>
      </c>
      <c r="GZ23" s="18">
        <v>24</v>
      </c>
      <c r="HA23" s="18">
        <v>25</v>
      </c>
      <c r="HB23" s="18">
        <v>26</v>
      </c>
      <c r="HC23" s="18">
        <v>27</v>
      </c>
      <c r="HD23" s="18">
        <v>28</v>
      </c>
      <c r="HE23" s="18">
        <v>29</v>
      </c>
      <c r="HF23" s="18">
        <v>30</v>
      </c>
      <c r="HG23" s="18">
        <v>31</v>
      </c>
      <c r="HH23">
        <v>1</v>
      </c>
      <c r="HI23">
        <v>2</v>
      </c>
      <c r="HJ23">
        <v>3</v>
      </c>
      <c r="HK23">
        <v>4</v>
      </c>
      <c r="HL23">
        <v>5</v>
      </c>
      <c r="HM23">
        <v>6</v>
      </c>
      <c r="HN23">
        <v>7</v>
      </c>
      <c r="HO23">
        <v>8</v>
      </c>
      <c r="HP23">
        <v>9</v>
      </c>
      <c r="HQ23">
        <v>10</v>
      </c>
      <c r="HR23">
        <v>11</v>
      </c>
      <c r="HS23">
        <v>12</v>
      </c>
      <c r="HT23" s="70">
        <v>13</v>
      </c>
      <c r="HU23" s="70">
        <v>14</v>
      </c>
      <c r="HV23" s="70">
        <v>15</v>
      </c>
      <c r="HW23">
        <v>16</v>
      </c>
      <c r="HX23">
        <v>17</v>
      </c>
      <c r="HY23">
        <v>18</v>
      </c>
      <c r="HZ23">
        <v>19</v>
      </c>
      <c r="IA23">
        <v>20</v>
      </c>
      <c r="IB23">
        <v>21</v>
      </c>
      <c r="IC23">
        <v>22</v>
      </c>
      <c r="ID23">
        <v>23</v>
      </c>
      <c r="IE23">
        <v>24</v>
      </c>
      <c r="IF23">
        <v>25</v>
      </c>
      <c r="IG23">
        <v>26</v>
      </c>
      <c r="IH23">
        <v>27</v>
      </c>
      <c r="II23">
        <v>28</v>
      </c>
      <c r="IJ23">
        <v>29</v>
      </c>
      <c r="IK23">
        <v>30</v>
      </c>
      <c r="IL23">
        <v>31</v>
      </c>
      <c r="IM23" s="18">
        <v>1</v>
      </c>
      <c r="IN23" s="18">
        <v>2</v>
      </c>
      <c r="IO23" s="18">
        <v>3</v>
      </c>
      <c r="IP23" s="18">
        <v>4</v>
      </c>
      <c r="IQ23" s="18">
        <v>5</v>
      </c>
      <c r="IR23" s="18">
        <v>6</v>
      </c>
      <c r="IS23" s="18">
        <v>7</v>
      </c>
      <c r="IT23" s="18">
        <v>8</v>
      </c>
      <c r="IU23" s="18">
        <v>9</v>
      </c>
      <c r="IV23" s="18">
        <v>10</v>
      </c>
      <c r="IW23" s="18">
        <v>11</v>
      </c>
      <c r="IX23" s="18">
        <v>12</v>
      </c>
      <c r="IY23" s="18">
        <v>13</v>
      </c>
      <c r="IZ23" s="18">
        <v>14</v>
      </c>
      <c r="JA23" s="18">
        <v>15</v>
      </c>
      <c r="JB23" s="18">
        <v>16</v>
      </c>
      <c r="JC23" s="18">
        <v>17</v>
      </c>
      <c r="JD23" s="18">
        <v>18</v>
      </c>
      <c r="JE23" s="18">
        <v>19</v>
      </c>
      <c r="JF23" s="18">
        <v>20</v>
      </c>
      <c r="JG23" s="18">
        <v>21</v>
      </c>
      <c r="JH23" s="18">
        <v>22</v>
      </c>
      <c r="JI23" s="18">
        <v>23</v>
      </c>
      <c r="JJ23" s="18">
        <v>24</v>
      </c>
      <c r="JK23" s="18">
        <v>25</v>
      </c>
      <c r="JL23" s="18">
        <v>26</v>
      </c>
      <c r="JM23" s="18">
        <v>27</v>
      </c>
      <c r="JN23" s="18">
        <v>28</v>
      </c>
      <c r="JO23" s="18">
        <v>29</v>
      </c>
      <c r="JP23" s="1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18">
        <v>1</v>
      </c>
      <c r="KW23" s="18">
        <v>2</v>
      </c>
      <c r="KX23" s="18">
        <v>3</v>
      </c>
      <c r="KY23" s="18">
        <v>4</v>
      </c>
      <c r="KZ23" s="18">
        <v>5</v>
      </c>
      <c r="LA23" s="18">
        <v>6</v>
      </c>
      <c r="LB23" s="18">
        <v>7</v>
      </c>
      <c r="LC23" s="18">
        <v>8</v>
      </c>
      <c r="LD23" s="18">
        <v>9</v>
      </c>
      <c r="LE23" s="18">
        <v>10</v>
      </c>
      <c r="LF23" s="18">
        <v>11</v>
      </c>
      <c r="LG23" s="18">
        <v>12</v>
      </c>
      <c r="LH23" s="18">
        <v>13</v>
      </c>
      <c r="LI23" s="18">
        <v>14</v>
      </c>
      <c r="LJ23" s="18">
        <v>15</v>
      </c>
      <c r="LK23" s="18">
        <v>16</v>
      </c>
      <c r="LL23" s="18">
        <v>17</v>
      </c>
      <c r="LM23" s="18">
        <v>18</v>
      </c>
      <c r="LN23" s="18">
        <v>19</v>
      </c>
      <c r="LO23" s="18">
        <v>20</v>
      </c>
      <c r="LP23" s="18">
        <v>21</v>
      </c>
      <c r="LQ23" s="18">
        <v>22</v>
      </c>
      <c r="LR23" s="18">
        <v>23</v>
      </c>
      <c r="LS23" s="18">
        <v>24</v>
      </c>
      <c r="LT23" s="18">
        <v>25</v>
      </c>
      <c r="LU23" s="18">
        <v>26</v>
      </c>
      <c r="LV23" s="18">
        <v>27</v>
      </c>
      <c r="LW23" s="18">
        <v>28</v>
      </c>
      <c r="LX23" s="18">
        <v>29</v>
      </c>
      <c r="LY23" s="1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15">
        <v>23</v>
      </c>
      <c r="MW23">
        <v>24</v>
      </c>
      <c r="MX23">
        <v>25</v>
      </c>
      <c r="MY23">
        <v>26</v>
      </c>
      <c r="MZ23">
        <v>27</v>
      </c>
      <c r="NA23">
        <v>28</v>
      </c>
      <c r="NB23" s="70">
        <v>29</v>
      </c>
      <c r="NC23" s="70">
        <v>30</v>
      </c>
      <c r="ND23" s="71">
        <v>31</v>
      </c>
      <c r="NE23" s="70">
        <v>1</v>
      </c>
      <c r="NF23" s="70">
        <v>2</v>
      </c>
      <c r="NG23" s="70">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15">
        <v>23</v>
      </c>
      <c r="OB23">
        <v>24</v>
      </c>
      <c r="OC23">
        <v>25</v>
      </c>
      <c r="OD23">
        <v>26</v>
      </c>
      <c r="OE23">
        <v>27</v>
      </c>
      <c r="OF23">
        <v>28</v>
      </c>
      <c r="OG23">
        <v>29</v>
      </c>
      <c r="OH23">
        <v>30</v>
      </c>
      <c r="OI23">
        <v>31</v>
      </c>
      <c r="OJ23" s="18">
        <v>1</v>
      </c>
      <c r="OK23" s="18">
        <v>2</v>
      </c>
      <c r="OL23" s="18">
        <v>3</v>
      </c>
      <c r="OM23" s="18">
        <v>4</v>
      </c>
      <c r="ON23" s="18">
        <v>5</v>
      </c>
      <c r="OO23" s="18">
        <v>6</v>
      </c>
      <c r="OP23" s="18">
        <v>7</v>
      </c>
      <c r="OQ23" s="18">
        <v>8</v>
      </c>
      <c r="OR23" s="18">
        <v>9</v>
      </c>
      <c r="OS23" s="18">
        <v>10</v>
      </c>
      <c r="OT23" s="18">
        <v>11</v>
      </c>
      <c r="OU23" s="18">
        <v>12</v>
      </c>
      <c r="OV23" s="18">
        <v>13</v>
      </c>
      <c r="OW23" s="18">
        <v>14</v>
      </c>
      <c r="OX23" s="18">
        <v>15</v>
      </c>
      <c r="OY23" s="18">
        <v>16</v>
      </c>
      <c r="OZ23" s="18">
        <v>17</v>
      </c>
      <c r="PA23" s="18">
        <v>18</v>
      </c>
      <c r="PB23" s="18">
        <v>19</v>
      </c>
      <c r="PC23" s="18">
        <v>20</v>
      </c>
      <c r="PD23" s="18">
        <v>21</v>
      </c>
      <c r="PE23" s="18">
        <v>22</v>
      </c>
      <c r="PF23" s="18">
        <v>23</v>
      </c>
      <c r="PG23" s="18">
        <v>24</v>
      </c>
      <c r="PH23" s="18">
        <v>25</v>
      </c>
      <c r="PI23" s="18">
        <v>26</v>
      </c>
      <c r="PJ23" s="18">
        <v>27</v>
      </c>
      <c r="PK23" s="18">
        <v>28</v>
      </c>
      <c r="PL23" s="1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c r="QS23" s="186"/>
      <c r="QT23" s="16">
        <v>19</v>
      </c>
      <c r="QU23" s="18"/>
      <c r="QV23" s="74"/>
      <c r="QW23" s="18"/>
      <c r="QX23" s="74"/>
      <c r="QY23" s="18"/>
      <c r="QZ23" s="74"/>
      <c r="RA23" s="18"/>
      <c r="RB23" s="74"/>
      <c r="RC23" s="18"/>
      <c r="RD23" s="74"/>
      <c r="RE23" s="18"/>
      <c r="RF23" s="74">
        <v>1</v>
      </c>
      <c r="RG23" s="74">
        <v>2</v>
      </c>
      <c r="RH23" s="74">
        <v>3</v>
      </c>
      <c r="RI23" s="74">
        <v>4</v>
      </c>
      <c r="RJ23" s="74">
        <v>5</v>
      </c>
      <c r="RK23" s="74">
        <v>6</v>
      </c>
      <c r="RL23" s="74">
        <v>7</v>
      </c>
      <c r="RM23" s="74">
        <v>8</v>
      </c>
      <c r="RN23" s="74">
        <v>9</v>
      </c>
      <c r="RO23" s="74">
        <v>10</v>
      </c>
      <c r="RP23" s="74">
        <v>11</v>
      </c>
      <c r="RQ23" s="74">
        <v>12</v>
      </c>
      <c r="RR23" s="74">
        <v>13</v>
      </c>
      <c r="RS23" s="74">
        <v>14</v>
      </c>
      <c r="RT23" s="74">
        <v>15</v>
      </c>
      <c r="RU23" s="74">
        <v>16</v>
      </c>
      <c r="RV23" s="74">
        <v>17</v>
      </c>
      <c r="RW23" s="74">
        <v>18</v>
      </c>
      <c r="RX23" s="74">
        <v>19</v>
      </c>
      <c r="RY23" s="74">
        <v>20</v>
      </c>
      <c r="RZ23" s="74">
        <v>21</v>
      </c>
      <c r="SA23" s="74">
        <v>22</v>
      </c>
      <c r="SB23" s="74">
        <v>23</v>
      </c>
      <c r="SC23" s="74">
        <v>24</v>
      </c>
      <c r="SD23" s="74">
        <v>25</v>
      </c>
      <c r="SE23" s="74">
        <v>26</v>
      </c>
      <c r="SF23" s="74">
        <v>27</v>
      </c>
      <c r="SG23" s="74">
        <v>28</v>
      </c>
      <c r="SH23" s="74">
        <v>0</v>
      </c>
      <c r="SI23" s="18"/>
    </row>
    <row r="24" spans="1:503" x14ac:dyDescent="0.15">
      <c r="A24" s="17"/>
      <c r="B24" s="16">
        <v>20</v>
      </c>
      <c r="C24" s="21" t="s">
        <v>230</v>
      </c>
      <c r="D24" s="21" t="s">
        <v>110</v>
      </c>
      <c r="E24" s="18" t="s">
        <v>2</v>
      </c>
      <c r="F24" s="18" t="s">
        <v>0</v>
      </c>
      <c r="G24" s="18" t="s">
        <v>3</v>
      </c>
      <c r="H24" s="18" t="s">
        <v>4</v>
      </c>
      <c r="I24" s="18" t="s">
        <v>5</v>
      </c>
      <c r="J24" s="18" t="s">
        <v>6</v>
      </c>
      <c r="K24" s="21" t="s">
        <v>110</v>
      </c>
      <c r="L24" s="18" t="s">
        <v>2</v>
      </c>
      <c r="M24" s="18" t="s">
        <v>0</v>
      </c>
      <c r="N24" s="18" t="s">
        <v>3</v>
      </c>
      <c r="O24" s="18" t="s">
        <v>4</v>
      </c>
      <c r="P24" s="18" t="s">
        <v>5</v>
      </c>
      <c r="Q24" s="18" t="s">
        <v>6</v>
      </c>
      <c r="R24" s="18" t="s">
        <v>7</v>
      </c>
      <c r="S24" s="18" t="s">
        <v>2</v>
      </c>
      <c r="T24" s="18" t="s">
        <v>0</v>
      </c>
      <c r="U24" s="18" t="s">
        <v>3</v>
      </c>
      <c r="V24" s="18" t="s">
        <v>4</v>
      </c>
      <c r="W24" s="18" t="s">
        <v>5</v>
      </c>
      <c r="X24" s="18" t="s">
        <v>6</v>
      </c>
      <c r="Y24" s="18" t="s">
        <v>35</v>
      </c>
      <c r="Z24" s="18" t="s">
        <v>2</v>
      </c>
      <c r="AA24" s="18" t="s">
        <v>0</v>
      </c>
      <c r="AB24" s="18" t="s">
        <v>3</v>
      </c>
      <c r="AC24" s="18" t="s">
        <v>4</v>
      </c>
      <c r="AD24" s="18" t="s">
        <v>5</v>
      </c>
      <c r="AE24" s="18" t="s">
        <v>58</v>
      </c>
      <c r="AF24" s="18" t="s">
        <v>7</v>
      </c>
      <c r="AG24" s="18" t="s">
        <v>2</v>
      </c>
      <c r="AH24" t="s">
        <v>0</v>
      </c>
      <c r="AI24" t="s">
        <v>3</v>
      </c>
      <c r="AJ24" t="s">
        <v>4</v>
      </c>
      <c r="AK24" t="s">
        <v>5</v>
      </c>
      <c r="AL24" t="s">
        <v>6</v>
      </c>
      <c r="AM24" t="s">
        <v>7</v>
      </c>
      <c r="AN24" t="s">
        <v>2</v>
      </c>
      <c r="AO24" t="s">
        <v>0</v>
      </c>
      <c r="AP24" t="s">
        <v>3</v>
      </c>
      <c r="AQ24" t="s">
        <v>4</v>
      </c>
      <c r="AR24" s="76" t="s">
        <v>57</v>
      </c>
      <c r="AS24" t="s">
        <v>6</v>
      </c>
      <c r="AT24" t="s">
        <v>7</v>
      </c>
      <c r="AU24" t="s">
        <v>2</v>
      </c>
      <c r="AV24" t="s">
        <v>0</v>
      </c>
      <c r="AW24" t="s">
        <v>3</v>
      </c>
      <c r="AX24" t="s">
        <v>4</v>
      </c>
      <c r="AY24" t="s">
        <v>5</v>
      </c>
      <c r="AZ24" t="s">
        <v>6</v>
      </c>
      <c r="BA24" t="s">
        <v>7</v>
      </c>
      <c r="BB24" t="s">
        <v>2</v>
      </c>
      <c r="BC24" t="s">
        <v>0</v>
      </c>
      <c r="BD24" t="s">
        <v>3</v>
      </c>
      <c r="BE24" t="s">
        <v>4</v>
      </c>
      <c r="BF24" t="s">
        <v>5</v>
      </c>
      <c r="BG24" t="s">
        <v>6</v>
      </c>
      <c r="BH24" t="s">
        <v>7</v>
      </c>
      <c r="BI24" t="s">
        <v>2</v>
      </c>
      <c r="BK24" s="18" t="s">
        <v>0</v>
      </c>
      <c r="BL24" s="18" t="s">
        <v>3</v>
      </c>
      <c r="BM24" s="18" t="s">
        <v>4</v>
      </c>
      <c r="BN24" s="18" t="s">
        <v>5</v>
      </c>
      <c r="BO24" s="18" t="s">
        <v>6</v>
      </c>
      <c r="BP24" s="18" t="s">
        <v>7</v>
      </c>
      <c r="BQ24" s="18" t="s">
        <v>2</v>
      </c>
      <c r="BR24" s="18" t="s">
        <v>0</v>
      </c>
      <c r="BS24" s="18" t="s">
        <v>3</v>
      </c>
      <c r="BT24" s="18" t="s">
        <v>4</v>
      </c>
      <c r="BU24" s="35" t="s">
        <v>57</v>
      </c>
      <c r="BV24" s="18" t="s">
        <v>6</v>
      </c>
      <c r="BW24" s="18" t="s">
        <v>7</v>
      </c>
      <c r="BX24" s="18" t="s">
        <v>2</v>
      </c>
      <c r="BY24" s="18" t="s">
        <v>0</v>
      </c>
      <c r="BZ24" s="18" t="s">
        <v>3</v>
      </c>
      <c r="CA24" s="18" t="s">
        <v>4</v>
      </c>
      <c r="CB24" s="18" t="s">
        <v>5</v>
      </c>
      <c r="CC24" s="18" t="s">
        <v>6</v>
      </c>
      <c r="CD24" s="18" t="s">
        <v>7</v>
      </c>
      <c r="CE24" s="18" t="s">
        <v>2</v>
      </c>
      <c r="CF24" s="18" t="s">
        <v>0</v>
      </c>
      <c r="CG24" s="18" t="s">
        <v>3</v>
      </c>
      <c r="CH24" s="18" t="s">
        <v>4</v>
      </c>
      <c r="CI24" s="18" t="s">
        <v>5</v>
      </c>
      <c r="CJ24" s="18" t="s">
        <v>6</v>
      </c>
      <c r="CK24" s="18" t="s">
        <v>7</v>
      </c>
      <c r="CL24" s="18" t="s">
        <v>2</v>
      </c>
      <c r="CM24" s="18" t="s">
        <v>54</v>
      </c>
      <c r="CN24" s="18" t="s">
        <v>55</v>
      </c>
      <c r="CO24" s="18" t="s">
        <v>56</v>
      </c>
      <c r="CP24" t="s">
        <v>5</v>
      </c>
      <c r="CQ24" t="s">
        <v>6</v>
      </c>
      <c r="CR24" t="s">
        <v>7</v>
      </c>
      <c r="CS24" t="s">
        <v>2</v>
      </c>
      <c r="CT24" t="s">
        <v>0</v>
      </c>
      <c r="CU24" t="s">
        <v>3</v>
      </c>
      <c r="CV24" t="s">
        <v>4</v>
      </c>
      <c r="CW24" t="s">
        <v>5</v>
      </c>
      <c r="CX24" t="s">
        <v>6</v>
      </c>
      <c r="CY24" t="s">
        <v>7</v>
      </c>
      <c r="CZ24" t="s">
        <v>2</v>
      </c>
      <c r="DA24" t="s">
        <v>0</v>
      </c>
      <c r="DB24" t="s">
        <v>3</v>
      </c>
      <c r="DC24" t="s">
        <v>4</v>
      </c>
      <c r="DD24" t="s">
        <v>5</v>
      </c>
      <c r="DE24" t="s">
        <v>6</v>
      </c>
      <c r="DF24" t="s">
        <v>7</v>
      </c>
      <c r="DG24" t="s">
        <v>2</v>
      </c>
      <c r="DH24" t="s">
        <v>0</v>
      </c>
      <c r="DI24" t="s">
        <v>3</v>
      </c>
      <c r="DJ24" t="s">
        <v>4</v>
      </c>
      <c r="DK24" t="s">
        <v>5</v>
      </c>
      <c r="DL24" t="s">
        <v>6</v>
      </c>
      <c r="DM24" t="s">
        <v>7</v>
      </c>
      <c r="DN24" t="s">
        <v>2</v>
      </c>
      <c r="DO24" t="s">
        <v>0</v>
      </c>
      <c r="DP24" t="s">
        <v>3</v>
      </c>
      <c r="DQ24" t="s">
        <v>4</v>
      </c>
      <c r="DR24" s="15" t="s">
        <v>57</v>
      </c>
      <c r="DS24" t="s">
        <v>6</v>
      </c>
      <c r="DT24" s="18" t="s">
        <v>7</v>
      </c>
      <c r="DU24" s="18" t="s">
        <v>2</v>
      </c>
      <c r="DV24" s="18" t="s">
        <v>0</v>
      </c>
      <c r="DW24" s="18" t="s">
        <v>3</v>
      </c>
      <c r="DX24" s="18" t="s">
        <v>4</v>
      </c>
      <c r="DY24" s="18" t="s">
        <v>5</v>
      </c>
      <c r="DZ24" s="18" t="s">
        <v>6</v>
      </c>
      <c r="EA24" s="18" t="s">
        <v>7</v>
      </c>
      <c r="EB24" s="18" t="s">
        <v>2</v>
      </c>
      <c r="EC24" s="18" t="s">
        <v>0</v>
      </c>
      <c r="ED24" s="18" t="s">
        <v>3</v>
      </c>
      <c r="EE24" s="18" t="s">
        <v>4</v>
      </c>
      <c r="EF24" s="18" t="s">
        <v>5</v>
      </c>
      <c r="EG24" s="18" t="s">
        <v>6</v>
      </c>
      <c r="EH24" s="18" t="s">
        <v>7</v>
      </c>
      <c r="EI24" s="18" t="s">
        <v>2</v>
      </c>
      <c r="EJ24" s="18" t="s">
        <v>0</v>
      </c>
      <c r="EK24" s="18" t="s">
        <v>3</v>
      </c>
      <c r="EL24" s="18" t="s">
        <v>4</v>
      </c>
      <c r="EM24" s="18" t="s">
        <v>5</v>
      </c>
      <c r="EN24" s="18" t="s">
        <v>6</v>
      </c>
      <c r="EO24" s="18" t="s">
        <v>7</v>
      </c>
      <c r="EP24" s="18" t="s">
        <v>2</v>
      </c>
      <c r="EQ24" s="18" t="s">
        <v>0</v>
      </c>
      <c r="ER24" s="18" t="s">
        <v>3</v>
      </c>
      <c r="ES24" s="18" t="s">
        <v>4</v>
      </c>
      <c r="ET24" s="18" t="s">
        <v>5</v>
      </c>
      <c r="EU24" s="18" t="s">
        <v>6</v>
      </c>
      <c r="EV24" s="21" t="s">
        <v>35</v>
      </c>
      <c r="EW24" s="18" t="s">
        <v>2</v>
      </c>
      <c r="EX24" s="18" t="s">
        <v>54</v>
      </c>
      <c r="EY24" t="s">
        <v>3</v>
      </c>
      <c r="EZ24" t="s">
        <v>4</v>
      </c>
      <c r="FA24" t="s">
        <v>5</v>
      </c>
      <c r="FB24" t="s">
        <v>6</v>
      </c>
      <c r="FC24" t="s">
        <v>7</v>
      </c>
      <c r="FD24" t="s">
        <v>2</v>
      </c>
      <c r="FE24" t="s">
        <v>0</v>
      </c>
      <c r="FF24" t="s">
        <v>3</v>
      </c>
      <c r="FG24" t="s">
        <v>4</v>
      </c>
      <c r="FH24" t="s">
        <v>5</v>
      </c>
      <c r="FI24" t="s">
        <v>6</v>
      </c>
      <c r="FJ24" t="s">
        <v>7</v>
      </c>
      <c r="FK24" t="s">
        <v>2</v>
      </c>
      <c r="FL24" t="s">
        <v>0</v>
      </c>
      <c r="FM24" t="s">
        <v>3</v>
      </c>
      <c r="FN24" t="s">
        <v>4</v>
      </c>
      <c r="FO24" t="s">
        <v>5</v>
      </c>
      <c r="FP24" t="s">
        <v>6</v>
      </c>
      <c r="FQ24" t="s">
        <v>7</v>
      </c>
      <c r="FR24" t="s">
        <v>2</v>
      </c>
      <c r="FS24" t="s">
        <v>0</v>
      </c>
      <c r="FT24" t="s">
        <v>3</v>
      </c>
      <c r="FU24" t="s">
        <v>4</v>
      </c>
      <c r="FV24" t="s">
        <v>5</v>
      </c>
      <c r="FW24" t="s">
        <v>6</v>
      </c>
      <c r="FX24" t="s">
        <v>7</v>
      </c>
      <c r="FY24" t="s">
        <v>2</v>
      </c>
      <c r="FZ24" t="s">
        <v>0</v>
      </c>
      <c r="GA24" t="s">
        <v>3</v>
      </c>
      <c r="GB24" t="s">
        <v>4</v>
      </c>
      <c r="GC24" s="18" t="s">
        <v>5</v>
      </c>
      <c r="GD24" s="18" t="s">
        <v>6</v>
      </c>
      <c r="GE24" s="18" t="s">
        <v>7</v>
      </c>
      <c r="GF24" s="18" t="s">
        <v>2</v>
      </c>
      <c r="GG24" s="18" t="s">
        <v>0</v>
      </c>
      <c r="GH24" s="18" t="s">
        <v>3</v>
      </c>
      <c r="GI24" s="18" t="s">
        <v>4</v>
      </c>
      <c r="GJ24" s="18" t="s">
        <v>5</v>
      </c>
      <c r="GK24" s="18" t="s">
        <v>6</v>
      </c>
      <c r="GL24" s="18" t="s">
        <v>7</v>
      </c>
      <c r="GM24" s="18" t="s">
        <v>2</v>
      </c>
      <c r="GN24" s="18" t="s">
        <v>0</v>
      </c>
      <c r="GO24" s="18" t="s">
        <v>3</v>
      </c>
      <c r="GP24" s="18" t="s">
        <v>4</v>
      </c>
      <c r="GQ24" s="18" t="s">
        <v>5</v>
      </c>
      <c r="GR24" s="18" t="s">
        <v>6</v>
      </c>
      <c r="GS24" s="18" t="s">
        <v>7</v>
      </c>
      <c r="GT24" s="18" t="s">
        <v>2</v>
      </c>
      <c r="GU24" s="18" t="s">
        <v>0</v>
      </c>
      <c r="GV24" s="18" t="s">
        <v>3</v>
      </c>
      <c r="GW24" s="18" t="s">
        <v>4</v>
      </c>
      <c r="GX24" s="18" t="s">
        <v>5</v>
      </c>
      <c r="GY24" s="18" t="s">
        <v>6</v>
      </c>
      <c r="GZ24" s="18" t="s">
        <v>7</v>
      </c>
      <c r="HA24" s="18" t="s">
        <v>2</v>
      </c>
      <c r="HB24" s="18" t="s">
        <v>0</v>
      </c>
      <c r="HC24" s="18" t="s">
        <v>3</v>
      </c>
      <c r="HD24" s="18" t="s">
        <v>4</v>
      </c>
      <c r="HE24" s="18" t="s">
        <v>5</v>
      </c>
      <c r="HF24" s="18" t="s">
        <v>6</v>
      </c>
      <c r="HG24" s="18" t="s">
        <v>60</v>
      </c>
      <c r="HH24" t="s">
        <v>2</v>
      </c>
      <c r="HI24" t="s">
        <v>0</v>
      </c>
      <c r="HJ24" t="s">
        <v>3</v>
      </c>
      <c r="HK24" t="s">
        <v>4</v>
      </c>
      <c r="HL24" t="s">
        <v>5</v>
      </c>
      <c r="HM24" t="s">
        <v>6</v>
      </c>
      <c r="HN24" t="s">
        <v>7</v>
      </c>
      <c r="HO24" t="s">
        <v>2</v>
      </c>
      <c r="HP24" t="s">
        <v>0</v>
      </c>
      <c r="HQ24" t="s">
        <v>3</v>
      </c>
      <c r="HR24" s="15" t="s">
        <v>56</v>
      </c>
      <c r="HS24" t="s">
        <v>5</v>
      </c>
      <c r="HT24" s="70" t="s">
        <v>58</v>
      </c>
      <c r="HU24" s="70" t="s">
        <v>7</v>
      </c>
      <c r="HV24" s="70" t="s">
        <v>2</v>
      </c>
      <c r="HW24" t="s">
        <v>0</v>
      </c>
      <c r="HX24" t="s">
        <v>3</v>
      </c>
      <c r="HY24" t="s">
        <v>4</v>
      </c>
      <c r="HZ24" t="s">
        <v>5</v>
      </c>
      <c r="IA24" t="s">
        <v>6</v>
      </c>
      <c r="IB24" t="s">
        <v>7</v>
      </c>
      <c r="IC24" t="s">
        <v>2</v>
      </c>
      <c r="ID24" t="s">
        <v>0</v>
      </c>
      <c r="IE24" t="s">
        <v>3</v>
      </c>
      <c r="IF24" t="s">
        <v>4</v>
      </c>
      <c r="IG24" t="s">
        <v>5</v>
      </c>
      <c r="IH24" t="s">
        <v>6</v>
      </c>
      <c r="II24" t="s">
        <v>7</v>
      </c>
      <c r="IJ24" t="s">
        <v>2</v>
      </c>
      <c r="IK24" t="s">
        <v>0</v>
      </c>
      <c r="IL24" t="s">
        <v>3</v>
      </c>
      <c r="IM24" s="18" t="s">
        <v>4</v>
      </c>
      <c r="IN24" s="18" t="s">
        <v>5</v>
      </c>
      <c r="IO24" s="18" t="s">
        <v>6</v>
      </c>
      <c r="IP24" s="18" t="s">
        <v>7</v>
      </c>
      <c r="IQ24" s="18" t="s">
        <v>2</v>
      </c>
      <c r="IR24" s="18" t="s">
        <v>0</v>
      </c>
      <c r="IS24" s="18" t="s">
        <v>3</v>
      </c>
      <c r="IT24" s="18" t="s">
        <v>4</v>
      </c>
      <c r="IU24" s="18" t="s">
        <v>5</v>
      </c>
      <c r="IV24" s="18" t="s">
        <v>6</v>
      </c>
      <c r="IW24" s="18" t="s">
        <v>7</v>
      </c>
      <c r="IX24" s="18" t="s">
        <v>2</v>
      </c>
      <c r="IY24" s="18" t="s">
        <v>0</v>
      </c>
      <c r="IZ24" s="18" t="s">
        <v>3</v>
      </c>
      <c r="JA24" s="18" t="s">
        <v>4</v>
      </c>
      <c r="JB24" s="18" t="s">
        <v>5</v>
      </c>
      <c r="JC24" s="18" t="s">
        <v>6</v>
      </c>
      <c r="JD24" s="18" t="s">
        <v>7</v>
      </c>
      <c r="JE24" s="18" t="s">
        <v>2</v>
      </c>
      <c r="JF24" s="21" t="s">
        <v>54</v>
      </c>
      <c r="JG24" s="18" t="s">
        <v>3</v>
      </c>
      <c r="JH24" s="18" t="s">
        <v>4</v>
      </c>
      <c r="JI24" s="18" t="s">
        <v>5</v>
      </c>
      <c r="JJ24" s="18" t="s">
        <v>6</v>
      </c>
      <c r="JK24" s="18" t="s">
        <v>7</v>
      </c>
      <c r="JL24" s="18" t="s">
        <v>2</v>
      </c>
      <c r="JM24" s="18" t="s">
        <v>0</v>
      </c>
      <c r="JN24" s="18" t="s">
        <v>3</v>
      </c>
      <c r="JO24" s="18" t="s">
        <v>4</v>
      </c>
      <c r="JP24" s="18" t="s">
        <v>5</v>
      </c>
      <c r="JQ24" t="s">
        <v>6</v>
      </c>
      <c r="JR24" t="s">
        <v>7</v>
      </c>
      <c r="JS24" t="s">
        <v>2</v>
      </c>
      <c r="JT24" t="s">
        <v>0</v>
      </c>
      <c r="JU24" t="s">
        <v>3</v>
      </c>
      <c r="JV24" t="s">
        <v>4</v>
      </c>
      <c r="JW24" t="s">
        <v>5</v>
      </c>
      <c r="JX24" t="s">
        <v>6</v>
      </c>
      <c r="JY24" t="s">
        <v>7</v>
      </c>
      <c r="JZ24" t="s">
        <v>2</v>
      </c>
      <c r="KA24" s="15" t="s">
        <v>54</v>
      </c>
      <c r="KB24" t="s">
        <v>3</v>
      </c>
      <c r="KC24" t="s">
        <v>4</v>
      </c>
      <c r="KD24" t="s">
        <v>5</v>
      </c>
      <c r="KE24" t="s">
        <v>6</v>
      </c>
      <c r="KF24" t="s">
        <v>7</v>
      </c>
      <c r="KG24" t="s">
        <v>2</v>
      </c>
      <c r="KH24" t="s">
        <v>0</v>
      </c>
      <c r="KI24" t="s">
        <v>3</v>
      </c>
      <c r="KJ24" t="s">
        <v>4</v>
      </c>
      <c r="KK24" t="s">
        <v>5</v>
      </c>
      <c r="KL24" t="s">
        <v>6</v>
      </c>
      <c r="KM24" t="s">
        <v>7</v>
      </c>
      <c r="KN24" t="s">
        <v>2</v>
      </c>
      <c r="KO24" t="s">
        <v>0</v>
      </c>
      <c r="KP24" t="s">
        <v>3</v>
      </c>
      <c r="KQ24" t="s">
        <v>4</v>
      </c>
      <c r="KR24" t="s">
        <v>5</v>
      </c>
      <c r="KS24" t="s">
        <v>6</v>
      </c>
      <c r="KT24" t="s">
        <v>7</v>
      </c>
      <c r="KU24" t="s">
        <v>2</v>
      </c>
      <c r="KV24" s="18" t="s">
        <v>0</v>
      </c>
      <c r="KW24" s="18" t="s">
        <v>3</v>
      </c>
      <c r="KX24" s="18" t="s">
        <v>4</v>
      </c>
      <c r="KY24" s="18" t="s">
        <v>5</v>
      </c>
      <c r="KZ24" s="18" t="s">
        <v>6</v>
      </c>
      <c r="LA24" s="18" t="s">
        <v>7</v>
      </c>
      <c r="LB24" s="18" t="s">
        <v>2</v>
      </c>
      <c r="LC24" s="18" t="s">
        <v>0</v>
      </c>
      <c r="LD24" s="18" t="s">
        <v>3</v>
      </c>
      <c r="LE24" s="18" t="s">
        <v>4</v>
      </c>
      <c r="LF24" s="35" t="s">
        <v>57</v>
      </c>
      <c r="LG24" s="18" t="s">
        <v>6</v>
      </c>
      <c r="LH24" s="18" t="s">
        <v>7</v>
      </c>
      <c r="LI24" s="18" t="s">
        <v>2</v>
      </c>
      <c r="LJ24" s="18" t="s">
        <v>0</v>
      </c>
      <c r="LK24" s="18" t="s">
        <v>3</v>
      </c>
      <c r="LL24" s="18" t="s">
        <v>4</v>
      </c>
      <c r="LM24" s="18" t="s">
        <v>5</v>
      </c>
      <c r="LN24" s="18" t="s">
        <v>6</v>
      </c>
      <c r="LO24" s="18" t="s">
        <v>7</v>
      </c>
      <c r="LP24" s="18" t="s">
        <v>2</v>
      </c>
      <c r="LQ24" s="18" t="s">
        <v>0</v>
      </c>
      <c r="LR24" s="18" t="s">
        <v>3</v>
      </c>
      <c r="LS24" s="18" t="s">
        <v>4</v>
      </c>
      <c r="LT24" s="18" t="s">
        <v>5</v>
      </c>
      <c r="LU24" s="18" t="s">
        <v>6</v>
      </c>
      <c r="LV24" s="18" t="s">
        <v>7</v>
      </c>
      <c r="LW24" s="18" t="s">
        <v>2</v>
      </c>
      <c r="LX24" s="18" t="s">
        <v>54</v>
      </c>
      <c r="LY24" s="18" t="s">
        <v>55</v>
      </c>
      <c r="LZ24" t="s">
        <v>4</v>
      </c>
      <c r="MA24" t="s">
        <v>5</v>
      </c>
      <c r="MB24" t="s">
        <v>6</v>
      </c>
      <c r="MC24" t="s">
        <v>7</v>
      </c>
      <c r="MD24" t="s">
        <v>2</v>
      </c>
      <c r="ME24" t="s">
        <v>0</v>
      </c>
      <c r="MF24" t="s">
        <v>3</v>
      </c>
      <c r="MG24" t="s">
        <v>4</v>
      </c>
      <c r="MH24" t="s">
        <v>5</v>
      </c>
      <c r="MI24" t="s">
        <v>6</v>
      </c>
      <c r="MJ24" t="s">
        <v>7</v>
      </c>
      <c r="MK24" t="s">
        <v>2</v>
      </c>
      <c r="ML24" t="s">
        <v>0</v>
      </c>
      <c r="MM24" t="s">
        <v>3</v>
      </c>
      <c r="MN24" t="s">
        <v>4</v>
      </c>
      <c r="MO24" t="s">
        <v>5</v>
      </c>
      <c r="MP24" t="s">
        <v>6</v>
      </c>
      <c r="MQ24" t="s">
        <v>7</v>
      </c>
      <c r="MR24" t="s">
        <v>2</v>
      </c>
      <c r="MS24" t="s">
        <v>0</v>
      </c>
      <c r="MT24" t="s">
        <v>3</v>
      </c>
      <c r="MU24" t="s">
        <v>4</v>
      </c>
      <c r="MV24" s="76" t="s">
        <v>57</v>
      </c>
      <c r="MW24" t="s">
        <v>6</v>
      </c>
      <c r="MX24" t="s">
        <v>7</v>
      </c>
      <c r="MY24" t="s">
        <v>2</v>
      </c>
      <c r="MZ24" t="s">
        <v>0</v>
      </c>
      <c r="NA24" t="s">
        <v>3</v>
      </c>
      <c r="NB24" s="70" t="s">
        <v>56</v>
      </c>
      <c r="NC24" s="70" t="s">
        <v>57</v>
      </c>
      <c r="ND24" s="71" t="s">
        <v>58</v>
      </c>
      <c r="NE24" s="72" t="s">
        <v>35</v>
      </c>
      <c r="NF24" s="70" t="s">
        <v>2</v>
      </c>
      <c r="NG24" s="70" t="s">
        <v>54</v>
      </c>
      <c r="NH24" t="s">
        <v>3</v>
      </c>
      <c r="NI24" t="s">
        <v>4</v>
      </c>
      <c r="NJ24" t="s">
        <v>5</v>
      </c>
      <c r="NK24" t="s">
        <v>6</v>
      </c>
      <c r="NL24" t="s">
        <v>7</v>
      </c>
      <c r="NM24" t="s">
        <v>2</v>
      </c>
      <c r="NN24" s="76" t="s">
        <v>54</v>
      </c>
      <c r="NO24" t="s">
        <v>3</v>
      </c>
      <c r="NP24" t="s">
        <v>4</v>
      </c>
      <c r="NQ24" t="s">
        <v>5</v>
      </c>
      <c r="NR24" t="s">
        <v>6</v>
      </c>
      <c r="NS24" t="s">
        <v>7</v>
      </c>
      <c r="NT24" t="s">
        <v>2</v>
      </c>
      <c r="NU24" t="s">
        <v>0</v>
      </c>
      <c r="NV24" t="s">
        <v>3</v>
      </c>
      <c r="NW24" t="s">
        <v>4</v>
      </c>
      <c r="NX24" t="s">
        <v>5</v>
      </c>
      <c r="NY24" t="s">
        <v>6</v>
      </c>
      <c r="NZ24" t="s">
        <v>7</v>
      </c>
      <c r="OA24" t="s">
        <v>2</v>
      </c>
      <c r="OB24" t="s">
        <v>0</v>
      </c>
      <c r="OC24" t="s">
        <v>3</v>
      </c>
      <c r="OD24" t="s">
        <v>4</v>
      </c>
      <c r="OE24" t="s">
        <v>5</v>
      </c>
      <c r="OF24" t="s">
        <v>6</v>
      </c>
      <c r="OG24" t="s">
        <v>7</v>
      </c>
      <c r="OH24" t="s">
        <v>2</v>
      </c>
      <c r="OI24" t="s">
        <v>0</v>
      </c>
      <c r="OJ24" s="18" t="s">
        <v>3</v>
      </c>
      <c r="OK24" s="18" t="s">
        <v>4</v>
      </c>
      <c r="OL24" s="18" t="s">
        <v>5</v>
      </c>
      <c r="OM24" s="18" t="s">
        <v>6</v>
      </c>
      <c r="ON24" s="18" t="s">
        <v>7</v>
      </c>
      <c r="OO24" s="18" t="s">
        <v>2</v>
      </c>
      <c r="OP24" s="18" t="s">
        <v>0</v>
      </c>
      <c r="OQ24" s="18" t="s">
        <v>3</v>
      </c>
      <c r="OR24" s="18" t="s">
        <v>4</v>
      </c>
      <c r="OS24" s="18" t="s">
        <v>5</v>
      </c>
      <c r="OT24" s="18" t="s">
        <v>6</v>
      </c>
      <c r="OU24" s="18" t="s">
        <v>7</v>
      </c>
      <c r="OV24" s="18" t="s">
        <v>2</v>
      </c>
      <c r="OW24" s="18" t="s">
        <v>0</v>
      </c>
      <c r="OX24" s="18" t="s">
        <v>3</v>
      </c>
      <c r="OY24" s="18" t="s">
        <v>4</v>
      </c>
      <c r="OZ24" s="18" t="s">
        <v>5</v>
      </c>
      <c r="PA24" s="18" t="s">
        <v>6</v>
      </c>
      <c r="PB24" s="18" t="s">
        <v>7</v>
      </c>
      <c r="PC24" s="18" t="s">
        <v>2</v>
      </c>
      <c r="PD24" s="35" t="s">
        <v>54</v>
      </c>
      <c r="PE24" s="18" t="s">
        <v>3</v>
      </c>
      <c r="PF24" s="18" t="s">
        <v>4</v>
      </c>
      <c r="PG24" s="18" t="s">
        <v>5</v>
      </c>
      <c r="PH24" s="18" t="s">
        <v>6</v>
      </c>
      <c r="PI24" s="18" t="s">
        <v>7</v>
      </c>
      <c r="PJ24" s="18" t="s">
        <v>2</v>
      </c>
      <c r="PK24" s="18" t="s">
        <v>0</v>
      </c>
      <c r="PL24" s="18" t="s">
        <v>55</v>
      </c>
      <c r="PM24" t="s">
        <v>4</v>
      </c>
      <c r="PN24" t="s">
        <v>5</v>
      </c>
      <c r="PO24" t="s">
        <v>6</v>
      </c>
      <c r="PP24" t="s">
        <v>7</v>
      </c>
      <c r="PQ24" t="s">
        <v>2</v>
      </c>
      <c r="PR24" t="s">
        <v>0</v>
      </c>
      <c r="PS24" t="s">
        <v>3</v>
      </c>
      <c r="PT24" t="s">
        <v>4</v>
      </c>
      <c r="PU24" t="s">
        <v>5</v>
      </c>
      <c r="PV24" t="s">
        <v>6</v>
      </c>
      <c r="PW24" s="15" t="s">
        <v>35</v>
      </c>
      <c r="PX24" t="s">
        <v>2</v>
      </c>
      <c r="PY24" t="s">
        <v>0</v>
      </c>
      <c r="PZ24" t="s">
        <v>3</v>
      </c>
      <c r="QA24" t="s">
        <v>4</v>
      </c>
      <c r="QB24" t="s">
        <v>5</v>
      </c>
      <c r="QC24" t="s">
        <v>6</v>
      </c>
      <c r="QD24" t="s">
        <v>7</v>
      </c>
      <c r="QE24" t="s">
        <v>2</v>
      </c>
      <c r="QF24" t="s">
        <v>0</v>
      </c>
      <c r="QG24" t="s">
        <v>3</v>
      </c>
      <c r="QH24" t="s">
        <v>4</v>
      </c>
      <c r="QI24" t="s">
        <v>5</v>
      </c>
      <c r="QJ24" t="s">
        <v>6</v>
      </c>
      <c r="QK24" t="s">
        <v>7</v>
      </c>
      <c r="QL24" t="s">
        <v>2</v>
      </c>
      <c r="QM24" t="s">
        <v>0</v>
      </c>
      <c r="QN24" t="s">
        <v>3</v>
      </c>
      <c r="QO24" t="s">
        <v>56</v>
      </c>
      <c r="QP24" t="s">
        <v>57</v>
      </c>
      <c r="QQ24" t="s">
        <v>58</v>
      </c>
      <c r="QS24" s="186" t="s">
        <v>133</v>
      </c>
      <c r="QT24" s="16">
        <v>20</v>
      </c>
      <c r="QU24" s="185">
        <v>46447</v>
      </c>
      <c r="QV24" s="184">
        <f>QU24+31</f>
        <v>46478</v>
      </c>
      <c r="QW24" s="185">
        <f>QV24+30</f>
        <v>46508</v>
      </c>
      <c r="QX24" s="184">
        <f t="shared" si="3"/>
        <v>46539</v>
      </c>
      <c r="QY24" s="185">
        <f>QX24+30</f>
        <v>46569</v>
      </c>
      <c r="QZ24" s="184">
        <f t="shared" si="3"/>
        <v>46600</v>
      </c>
      <c r="RA24" s="185">
        <f t="shared" si="3"/>
        <v>46631</v>
      </c>
      <c r="RB24" s="184">
        <f>RA24+30</f>
        <v>46661</v>
      </c>
      <c r="RC24" s="185">
        <f t="shared" si="3"/>
        <v>46692</v>
      </c>
      <c r="RD24" s="184">
        <f>RC24+30</f>
        <v>46722</v>
      </c>
      <c r="RE24" s="185">
        <f t="shared" si="3"/>
        <v>46753</v>
      </c>
      <c r="RF24" s="184">
        <f t="shared" si="3"/>
        <v>46784</v>
      </c>
      <c r="RG24" s="184">
        <f t="shared" ref="RG24:SH24" si="21">1+RF24</f>
        <v>46785</v>
      </c>
      <c r="RH24" s="184">
        <f t="shared" si="21"/>
        <v>46786</v>
      </c>
      <c r="RI24" s="184">
        <f t="shared" si="21"/>
        <v>46787</v>
      </c>
      <c r="RJ24" s="184">
        <f t="shared" si="21"/>
        <v>46788</v>
      </c>
      <c r="RK24" s="184">
        <f t="shared" si="21"/>
        <v>46789</v>
      </c>
      <c r="RL24" s="184">
        <f t="shared" si="21"/>
        <v>46790</v>
      </c>
      <c r="RM24" s="184">
        <f t="shared" si="21"/>
        <v>46791</v>
      </c>
      <c r="RN24" s="184">
        <f t="shared" si="21"/>
        <v>46792</v>
      </c>
      <c r="RO24" s="184">
        <f t="shared" si="21"/>
        <v>46793</v>
      </c>
      <c r="RP24" s="184">
        <f t="shared" si="21"/>
        <v>46794</v>
      </c>
      <c r="RQ24" s="184">
        <f t="shared" si="21"/>
        <v>46795</v>
      </c>
      <c r="RR24" s="184">
        <f t="shared" si="21"/>
        <v>46796</v>
      </c>
      <c r="RS24" s="184">
        <f t="shared" si="21"/>
        <v>46797</v>
      </c>
      <c r="RT24" s="184">
        <f t="shared" si="21"/>
        <v>46798</v>
      </c>
      <c r="RU24" s="184">
        <f t="shared" si="21"/>
        <v>46799</v>
      </c>
      <c r="RV24" s="184">
        <f t="shared" si="21"/>
        <v>46800</v>
      </c>
      <c r="RW24" s="184">
        <f t="shared" si="21"/>
        <v>46801</v>
      </c>
      <c r="RX24" s="184">
        <f t="shared" si="21"/>
        <v>46802</v>
      </c>
      <c r="RY24" s="184">
        <f t="shared" si="21"/>
        <v>46803</v>
      </c>
      <c r="RZ24" s="184">
        <f t="shared" si="21"/>
        <v>46804</v>
      </c>
      <c r="SA24" s="184">
        <f t="shared" si="21"/>
        <v>46805</v>
      </c>
      <c r="SB24" s="184">
        <f t="shared" si="21"/>
        <v>46806</v>
      </c>
      <c r="SC24" s="184">
        <f t="shared" si="21"/>
        <v>46807</v>
      </c>
      <c r="SD24" s="184">
        <f t="shared" si="21"/>
        <v>46808</v>
      </c>
      <c r="SE24" s="184">
        <f t="shared" si="21"/>
        <v>46809</v>
      </c>
      <c r="SF24" s="184">
        <f t="shared" si="21"/>
        <v>46810</v>
      </c>
      <c r="SG24" s="184">
        <f t="shared" si="21"/>
        <v>46811</v>
      </c>
      <c r="SH24" s="184">
        <f t="shared" si="21"/>
        <v>46812</v>
      </c>
      <c r="SI24" s="185">
        <f t="shared" ref="SI24" si="22">IF(TEXT(SH24,"mm")="03",SH24,SH24+1)</f>
        <v>46813</v>
      </c>
    </row>
    <row r="25" spans="1:503" x14ac:dyDescent="0.15">
      <c r="A25" s="17">
        <v>2028</v>
      </c>
      <c r="B25" s="16">
        <v>21</v>
      </c>
      <c r="C25" s="74">
        <v>1</v>
      </c>
      <c r="D25" s="74">
        <v>2</v>
      </c>
      <c r="E25" s="74">
        <v>3</v>
      </c>
      <c r="F25">
        <v>4</v>
      </c>
      <c r="G25">
        <v>5</v>
      </c>
      <c r="H25">
        <v>6</v>
      </c>
      <c r="I25">
        <v>7</v>
      </c>
      <c r="J25">
        <v>8</v>
      </c>
      <c r="K25">
        <v>9</v>
      </c>
      <c r="L25">
        <v>10</v>
      </c>
      <c r="M25">
        <v>11</v>
      </c>
      <c r="N25">
        <v>12</v>
      </c>
      <c r="O25">
        <v>13</v>
      </c>
      <c r="P25">
        <v>14</v>
      </c>
      <c r="Q25">
        <v>15</v>
      </c>
      <c r="R25">
        <v>16</v>
      </c>
      <c r="S25">
        <v>17</v>
      </c>
      <c r="T25">
        <v>18</v>
      </c>
      <c r="U25">
        <v>19</v>
      </c>
      <c r="V25">
        <v>20</v>
      </c>
      <c r="W25">
        <v>21</v>
      </c>
      <c r="X25">
        <v>22</v>
      </c>
      <c r="Y25" s="15">
        <v>23</v>
      </c>
      <c r="Z25">
        <v>24</v>
      </c>
      <c r="AA25">
        <v>25</v>
      </c>
      <c r="AB25">
        <v>26</v>
      </c>
      <c r="AC25">
        <v>27</v>
      </c>
      <c r="AD25">
        <v>28</v>
      </c>
      <c r="AE25">
        <v>29</v>
      </c>
      <c r="AF25">
        <v>30</v>
      </c>
      <c r="AG25">
        <v>31</v>
      </c>
      <c r="AH25" s="18">
        <v>1</v>
      </c>
      <c r="AI25" s="18">
        <v>2</v>
      </c>
      <c r="AJ25" s="18">
        <v>3</v>
      </c>
      <c r="AK25" s="18">
        <v>4</v>
      </c>
      <c r="AL25" s="18">
        <v>5</v>
      </c>
      <c r="AM25" s="18">
        <v>6</v>
      </c>
      <c r="AN25" s="18">
        <v>7</v>
      </c>
      <c r="AO25" s="18">
        <v>8</v>
      </c>
      <c r="AP25" s="18">
        <v>9</v>
      </c>
      <c r="AQ25" s="18">
        <v>10</v>
      </c>
      <c r="AR25" s="18">
        <v>11</v>
      </c>
      <c r="AS25" s="18">
        <v>12</v>
      </c>
      <c r="AT25" s="18">
        <v>13</v>
      </c>
      <c r="AU25" s="18">
        <v>14</v>
      </c>
      <c r="AV25" s="18">
        <v>15</v>
      </c>
      <c r="AW25" s="18">
        <v>16</v>
      </c>
      <c r="AX25" s="18">
        <v>17</v>
      </c>
      <c r="AY25" s="18">
        <v>18</v>
      </c>
      <c r="AZ25" s="18">
        <v>19</v>
      </c>
      <c r="BA25" s="18">
        <v>20</v>
      </c>
      <c r="BB25" s="18">
        <v>21</v>
      </c>
      <c r="BC25" s="18">
        <v>22</v>
      </c>
      <c r="BD25" s="18">
        <v>23</v>
      </c>
      <c r="BE25" s="18">
        <v>24</v>
      </c>
      <c r="BF25" s="18">
        <v>25</v>
      </c>
      <c r="BG25" s="18">
        <v>26</v>
      </c>
      <c r="BH25" s="18">
        <v>27</v>
      </c>
      <c r="BI25" s="18">
        <v>28</v>
      </c>
      <c r="BJ25" s="1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18">
        <v>1</v>
      </c>
      <c r="CQ25" s="18">
        <v>2</v>
      </c>
      <c r="CR25" s="18">
        <v>3</v>
      </c>
      <c r="CS25" s="18">
        <v>4</v>
      </c>
      <c r="CT25" s="18">
        <v>5</v>
      </c>
      <c r="CU25" s="18">
        <v>6</v>
      </c>
      <c r="CV25" s="18">
        <v>7</v>
      </c>
      <c r="CW25" s="18">
        <v>8</v>
      </c>
      <c r="CX25" s="18">
        <v>9</v>
      </c>
      <c r="CY25" s="18">
        <v>10</v>
      </c>
      <c r="CZ25" s="18">
        <v>11</v>
      </c>
      <c r="DA25" s="18">
        <v>12</v>
      </c>
      <c r="DB25" s="18">
        <v>13</v>
      </c>
      <c r="DC25" s="18">
        <v>14</v>
      </c>
      <c r="DD25" s="18">
        <v>15</v>
      </c>
      <c r="DE25" s="18">
        <v>16</v>
      </c>
      <c r="DF25" s="18">
        <v>17</v>
      </c>
      <c r="DG25" s="18">
        <v>18</v>
      </c>
      <c r="DH25" s="18">
        <v>19</v>
      </c>
      <c r="DI25" s="18">
        <v>20</v>
      </c>
      <c r="DJ25" s="18">
        <v>21</v>
      </c>
      <c r="DK25" s="18">
        <v>22</v>
      </c>
      <c r="DL25" s="18">
        <v>23</v>
      </c>
      <c r="DM25" s="18">
        <v>24</v>
      </c>
      <c r="DN25" s="18">
        <v>25</v>
      </c>
      <c r="DO25" s="18">
        <v>26</v>
      </c>
      <c r="DP25" s="18">
        <v>27</v>
      </c>
      <c r="DQ25" s="18">
        <v>28</v>
      </c>
      <c r="DR25" s="18">
        <v>29</v>
      </c>
      <c r="DS25" s="1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18">
        <v>1</v>
      </c>
      <c r="EZ25" s="18">
        <v>2</v>
      </c>
      <c r="FA25" s="18">
        <v>3</v>
      </c>
      <c r="FB25" s="18">
        <v>4</v>
      </c>
      <c r="FC25" s="18">
        <v>5</v>
      </c>
      <c r="FD25" s="18">
        <v>6</v>
      </c>
      <c r="FE25" s="18">
        <v>7</v>
      </c>
      <c r="FF25" s="18">
        <v>8</v>
      </c>
      <c r="FG25" s="18">
        <v>9</v>
      </c>
      <c r="FH25" s="18">
        <v>10</v>
      </c>
      <c r="FI25" s="18">
        <v>11</v>
      </c>
      <c r="FJ25" s="18">
        <v>12</v>
      </c>
      <c r="FK25" s="18">
        <v>13</v>
      </c>
      <c r="FL25" s="18">
        <v>14</v>
      </c>
      <c r="FM25" s="18">
        <v>15</v>
      </c>
      <c r="FN25" s="18">
        <v>16</v>
      </c>
      <c r="FO25" s="18">
        <v>17</v>
      </c>
      <c r="FP25" s="18">
        <v>18</v>
      </c>
      <c r="FQ25" s="18">
        <v>19</v>
      </c>
      <c r="FR25" s="18">
        <v>20</v>
      </c>
      <c r="FS25" s="18">
        <v>21</v>
      </c>
      <c r="FT25" s="18">
        <v>22</v>
      </c>
      <c r="FU25" s="18">
        <v>23</v>
      </c>
      <c r="FV25" s="18">
        <v>24</v>
      </c>
      <c r="FW25" s="18">
        <v>25</v>
      </c>
      <c r="FX25" s="18">
        <v>26</v>
      </c>
      <c r="FY25" s="18">
        <v>27</v>
      </c>
      <c r="FZ25" s="18">
        <v>28</v>
      </c>
      <c r="GA25" s="18">
        <v>29</v>
      </c>
      <c r="GB25" s="1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18">
        <v>1</v>
      </c>
      <c r="HI25" s="18">
        <v>2</v>
      </c>
      <c r="HJ25" s="18">
        <v>3</v>
      </c>
      <c r="HK25" s="18">
        <v>4</v>
      </c>
      <c r="HL25" s="18">
        <v>5</v>
      </c>
      <c r="HM25" s="18">
        <v>6</v>
      </c>
      <c r="HN25" s="18">
        <v>7</v>
      </c>
      <c r="HO25" s="18">
        <v>8</v>
      </c>
      <c r="HP25" s="18">
        <v>9</v>
      </c>
      <c r="HQ25" s="18">
        <v>10</v>
      </c>
      <c r="HR25" s="18">
        <v>11</v>
      </c>
      <c r="HS25" s="18">
        <v>12</v>
      </c>
      <c r="HT25" s="70">
        <v>13</v>
      </c>
      <c r="HU25" s="70">
        <v>14</v>
      </c>
      <c r="HV25" s="70">
        <v>15</v>
      </c>
      <c r="HW25" s="18">
        <v>16</v>
      </c>
      <c r="HX25" s="18">
        <v>17</v>
      </c>
      <c r="HY25" s="18">
        <v>18</v>
      </c>
      <c r="HZ25" s="18">
        <v>19</v>
      </c>
      <c r="IA25" s="18">
        <v>20</v>
      </c>
      <c r="IB25" s="18">
        <v>21</v>
      </c>
      <c r="IC25" s="18">
        <v>22</v>
      </c>
      <c r="ID25" s="18">
        <v>23</v>
      </c>
      <c r="IE25" s="18">
        <v>24</v>
      </c>
      <c r="IF25" s="18">
        <v>25</v>
      </c>
      <c r="IG25" s="18">
        <v>26</v>
      </c>
      <c r="IH25" s="18">
        <v>27</v>
      </c>
      <c r="II25" s="18">
        <v>28</v>
      </c>
      <c r="IJ25" s="18">
        <v>29</v>
      </c>
      <c r="IK25" s="18">
        <v>30</v>
      </c>
      <c r="IL25" s="1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18">
        <v>1</v>
      </c>
      <c r="JR25" s="18">
        <v>2</v>
      </c>
      <c r="JS25" s="18">
        <v>3</v>
      </c>
      <c r="JT25" s="18">
        <v>4</v>
      </c>
      <c r="JU25" s="18">
        <v>5</v>
      </c>
      <c r="JV25" s="18">
        <v>6</v>
      </c>
      <c r="JW25" s="18">
        <v>7</v>
      </c>
      <c r="JX25" s="18">
        <v>8</v>
      </c>
      <c r="JY25" s="18">
        <v>9</v>
      </c>
      <c r="JZ25" s="18">
        <v>10</v>
      </c>
      <c r="KA25" s="18">
        <v>11</v>
      </c>
      <c r="KB25" s="18">
        <v>12</v>
      </c>
      <c r="KC25" s="18">
        <v>13</v>
      </c>
      <c r="KD25" s="18">
        <v>14</v>
      </c>
      <c r="KE25" s="18">
        <v>15</v>
      </c>
      <c r="KF25" s="18">
        <v>16</v>
      </c>
      <c r="KG25" s="18">
        <v>17</v>
      </c>
      <c r="KH25" s="18">
        <v>18</v>
      </c>
      <c r="KI25" s="18">
        <v>19</v>
      </c>
      <c r="KJ25" s="18">
        <v>20</v>
      </c>
      <c r="KK25" s="18">
        <v>21</v>
      </c>
      <c r="KL25" s="18">
        <v>22</v>
      </c>
      <c r="KM25" s="21">
        <v>23</v>
      </c>
      <c r="KN25" s="18">
        <v>24</v>
      </c>
      <c r="KO25" s="18">
        <v>25</v>
      </c>
      <c r="KP25" s="18">
        <v>26</v>
      </c>
      <c r="KQ25" s="18">
        <v>27</v>
      </c>
      <c r="KR25" s="18">
        <v>28</v>
      </c>
      <c r="KS25" s="18">
        <v>29</v>
      </c>
      <c r="KT25" s="18">
        <v>30</v>
      </c>
      <c r="KU25" s="82">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15">
        <v>23</v>
      </c>
      <c r="LS25">
        <v>24</v>
      </c>
      <c r="LT25">
        <v>25</v>
      </c>
      <c r="LU25">
        <v>26</v>
      </c>
      <c r="LV25">
        <v>27</v>
      </c>
      <c r="LW25">
        <v>28</v>
      </c>
      <c r="LX25">
        <v>29</v>
      </c>
      <c r="LY25">
        <v>30</v>
      </c>
      <c r="LZ25" s="18">
        <v>1</v>
      </c>
      <c r="MA25" s="18">
        <v>2</v>
      </c>
      <c r="MB25" s="18">
        <v>3</v>
      </c>
      <c r="MC25" s="18">
        <v>4</v>
      </c>
      <c r="MD25" s="18">
        <v>5</v>
      </c>
      <c r="ME25" s="18">
        <v>6</v>
      </c>
      <c r="MF25" s="18">
        <v>7</v>
      </c>
      <c r="MG25" s="18">
        <v>8</v>
      </c>
      <c r="MH25" s="18">
        <v>9</v>
      </c>
      <c r="MI25" s="18">
        <v>10</v>
      </c>
      <c r="MJ25" s="18">
        <v>11</v>
      </c>
      <c r="MK25" s="18">
        <v>12</v>
      </c>
      <c r="ML25" s="18">
        <v>13</v>
      </c>
      <c r="MM25" s="18">
        <v>14</v>
      </c>
      <c r="MN25" s="18">
        <v>15</v>
      </c>
      <c r="MO25" s="18">
        <v>16</v>
      </c>
      <c r="MP25" s="18">
        <v>17</v>
      </c>
      <c r="MQ25" s="18">
        <v>18</v>
      </c>
      <c r="MR25" s="18">
        <v>19</v>
      </c>
      <c r="MS25" s="18">
        <v>20</v>
      </c>
      <c r="MT25" s="18">
        <v>21</v>
      </c>
      <c r="MU25" s="18">
        <v>22</v>
      </c>
      <c r="MV25" s="18">
        <v>23</v>
      </c>
      <c r="MW25" s="18">
        <v>24</v>
      </c>
      <c r="MX25" s="18">
        <v>25</v>
      </c>
      <c r="MY25" s="18">
        <v>26</v>
      </c>
      <c r="MZ25" s="18">
        <v>27</v>
      </c>
      <c r="NA25" s="18">
        <v>28</v>
      </c>
      <c r="NB25" s="70">
        <v>29</v>
      </c>
      <c r="NC25" s="70">
        <v>30</v>
      </c>
      <c r="ND25" s="70">
        <v>31</v>
      </c>
      <c r="NE25" s="70">
        <v>1</v>
      </c>
      <c r="NF25" s="70">
        <v>2</v>
      </c>
      <c r="NG25" s="70">
        <v>3</v>
      </c>
      <c r="NH25" s="18">
        <v>4</v>
      </c>
      <c r="NI25" s="18">
        <v>5</v>
      </c>
      <c r="NJ25" s="18">
        <v>6</v>
      </c>
      <c r="NK25" s="18">
        <v>7</v>
      </c>
      <c r="NL25" s="18">
        <v>8</v>
      </c>
      <c r="NM25" s="18">
        <v>9</v>
      </c>
      <c r="NN25" s="18">
        <v>10</v>
      </c>
      <c r="NO25" s="18">
        <v>11</v>
      </c>
      <c r="NP25" s="18">
        <v>12</v>
      </c>
      <c r="NQ25" s="18">
        <v>13</v>
      </c>
      <c r="NR25" s="18">
        <v>14</v>
      </c>
      <c r="NS25" s="18">
        <v>15</v>
      </c>
      <c r="NT25" s="18">
        <v>16</v>
      </c>
      <c r="NU25" s="18">
        <v>17</v>
      </c>
      <c r="NV25" s="18">
        <v>18</v>
      </c>
      <c r="NW25" s="18">
        <v>19</v>
      </c>
      <c r="NX25" s="18">
        <v>20</v>
      </c>
      <c r="NY25" s="18">
        <v>21</v>
      </c>
      <c r="NZ25" s="18">
        <v>22</v>
      </c>
      <c r="OA25" s="18">
        <v>23</v>
      </c>
      <c r="OB25" s="18">
        <v>24</v>
      </c>
      <c r="OC25" s="18">
        <v>25</v>
      </c>
      <c r="OD25" s="18">
        <v>26</v>
      </c>
      <c r="OE25" s="18">
        <v>27</v>
      </c>
      <c r="OF25" s="18">
        <v>28</v>
      </c>
      <c r="OG25" s="18">
        <v>29</v>
      </c>
      <c r="OH25" s="18">
        <v>30</v>
      </c>
      <c r="OI25" s="1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18">
        <v>1</v>
      </c>
      <c r="PN25" s="18">
        <v>2</v>
      </c>
      <c r="PO25" s="18">
        <v>3</v>
      </c>
      <c r="PP25" s="18">
        <v>4</v>
      </c>
      <c r="PQ25" s="18">
        <v>5</v>
      </c>
      <c r="PR25" s="18">
        <v>6</v>
      </c>
      <c r="PS25" s="18">
        <v>7</v>
      </c>
      <c r="PT25" s="18">
        <v>8</v>
      </c>
      <c r="PU25" s="18">
        <v>9</v>
      </c>
      <c r="PV25" s="18">
        <v>10</v>
      </c>
      <c r="PW25" s="18">
        <v>11</v>
      </c>
      <c r="PX25" s="18">
        <v>12</v>
      </c>
      <c r="PY25" s="18">
        <v>13</v>
      </c>
      <c r="PZ25" s="18">
        <v>14</v>
      </c>
      <c r="QA25" s="18">
        <v>15</v>
      </c>
      <c r="QB25" s="18">
        <v>16</v>
      </c>
      <c r="QC25" s="18">
        <v>17</v>
      </c>
      <c r="QD25" s="18">
        <v>18</v>
      </c>
      <c r="QE25" s="18">
        <v>19</v>
      </c>
      <c r="QF25" s="18">
        <v>20</v>
      </c>
      <c r="QG25" s="18">
        <v>21</v>
      </c>
      <c r="QH25" s="18">
        <v>22</v>
      </c>
      <c r="QI25" s="18">
        <v>23</v>
      </c>
      <c r="QJ25" s="18">
        <v>24</v>
      </c>
      <c r="QK25" s="18">
        <v>25</v>
      </c>
      <c r="QL25" s="18">
        <v>26</v>
      </c>
      <c r="QM25" s="18">
        <v>27</v>
      </c>
      <c r="QN25" s="18">
        <v>28</v>
      </c>
      <c r="QO25" s="18">
        <v>29</v>
      </c>
      <c r="QP25" s="18">
        <v>30</v>
      </c>
      <c r="QQ25" s="18">
        <v>31</v>
      </c>
      <c r="QS25" s="186"/>
      <c r="QT25" s="16">
        <v>21</v>
      </c>
      <c r="QV25" s="18"/>
      <c r="QX25" s="18"/>
      <c r="QZ25" s="18"/>
      <c r="RB25" s="18"/>
      <c r="RD25" s="18"/>
      <c r="RF25" s="18">
        <v>1</v>
      </c>
      <c r="RG25" s="18">
        <v>2</v>
      </c>
      <c r="RH25" s="18">
        <v>3</v>
      </c>
      <c r="RI25" s="18">
        <v>4</v>
      </c>
      <c r="RJ25" s="18">
        <v>5</v>
      </c>
      <c r="RK25" s="18">
        <v>6</v>
      </c>
      <c r="RL25" s="18">
        <v>7</v>
      </c>
      <c r="RM25" s="18">
        <v>8</v>
      </c>
      <c r="RN25" s="18">
        <v>9</v>
      </c>
      <c r="RO25" s="18">
        <v>10</v>
      </c>
      <c r="RP25" s="18">
        <v>11</v>
      </c>
      <c r="RQ25" s="18">
        <v>12</v>
      </c>
      <c r="RR25" s="18">
        <v>13</v>
      </c>
      <c r="RS25" s="18">
        <v>14</v>
      </c>
      <c r="RT25" s="18">
        <v>15</v>
      </c>
      <c r="RU25" s="18">
        <v>16</v>
      </c>
      <c r="RV25" s="18">
        <v>17</v>
      </c>
      <c r="RW25" s="18">
        <v>18</v>
      </c>
      <c r="RX25" s="18">
        <v>19</v>
      </c>
      <c r="RY25" s="18">
        <v>20</v>
      </c>
      <c r="RZ25" s="18">
        <v>21</v>
      </c>
      <c r="SA25" s="18">
        <v>22</v>
      </c>
      <c r="SB25" s="18">
        <v>23</v>
      </c>
      <c r="SC25" s="18">
        <v>24</v>
      </c>
      <c r="SD25" s="18">
        <v>25</v>
      </c>
      <c r="SE25" s="18">
        <v>26</v>
      </c>
      <c r="SF25" s="18">
        <v>27</v>
      </c>
      <c r="SG25" s="18">
        <v>28</v>
      </c>
      <c r="SH25" s="18">
        <v>0</v>
      </c>
    </row>
    <row r="26" spans="1:503" x14ac:dyDescent="0.15">
      <c r="A26" s="17"/>
      <c r="B26" s="16">
        <v>22</v>
      </c>
      <c r="C26" s="75" t="s">
        <v>35</v>
      </c>
      <c r="D26" s="74" t="s">
        <v>2</v>
      </c>
      <c r="E26" s="74" t="s">
        <v>54</v>
      </c>
      <c r="F26" t="s">
        <v>3</v>
      </c>
      <c r="G26" t="s">
        <v>4</v>
      </c>
      <c r="H26" t="s">
        <v>5</v>
      </c>
      <c r="I26" t="s">
        <v>6</v>
      </c>
      <c r="J26" t="s">
        <v>7</v>
      </c>
      <c r="K26" t="s">
        <v>2</v>
      </c>
      <c r="L26" s="76" t="s">
        <v>54</v>
      </c>
      <c r="M26" t="s">
        <v>3</v>
      </c>
      <c r="N26" t="s">
        <v>4</v>
      </c>
      <c r="O26" t="s">
        <v>5</v>
      </c>
      <c r="P26" t="s">
        <v>6</v>
      </c>
      <c r="Q26" t="s">
        <v>7</v>
      </c>
      <c r="R26" t="s">
        <v>2</v>
      </c>
      <c r="S26" t="s">
        <v>0</v>
      </c>
      <c r="T26" t="s">
        <v>3</v>
      </c>
      <c r="U26" t="s">
        <v>4</v>
      </c>
      <c r="V26" t="s">
        <v>5</v>
      </c>
      <c r="W26" t="s">
        <v>6</v>
      </c>
      <c r="X26" t="s">
        <v>7</v>
      </c>
      <c r="Y26" t="s">
        <v>2</v>
      </c>
      <c r="Z26" t="s">
        <v>0</v>
      </c>
      <c r="AA26" t="s">
        <v>3</v>
      </c>
      <c r="AB26" t="s">
        <v>4</v>
      </c>
      <c r="AC26" t="s">
        <v>5</v>
      </c>
      <c r="AD26" t="s">
        <v>6</v>
      </c>
      <c r="AE26" t="s">
        <v>7</v>
      </c>
      <c r="AF26" t="s">
        <v>2</v>
      </c>
      <c r="AG26" t="s">
        <v>0</v>
      </c>
      <c r="AH26" s="18" t="s">
        <v>3</v>
      </c>
      <c r="AI26" s="18" t="s">
        <v>4</v>
      </c>
      <c r="AJ26" s="18" t="s">
        <v>5</v>
      </c>
      <c r="AK26" s="18" t="s">
        <v>6</v>
      </c>
      <c r="AL26" s="18" t="s">
        <v>7</v>
      </c>
      <c r="AM26" s="18" t="s">
        <v>2</v>
      </c>
      <c r="AN26" s="18" t="s">
        <v>0</v>
      </c>
      <c r="AO26" s="18" t="s">
        <v>3</v>
      </c>
      <c r="AP26" s="18" t="s">
        <v>4</v>
      </c>
      <c r="AQ26" s="18" t="s">
        <v>5</v>
      </c>
      <c r="AR26" s="18" t="s">
        <v>6</v>
      </c>
      <c r="AS26" s="18" t="s">
        <v>7</v>
      </c>
      <c r="AT26" s="18" t="s">
        <v>2</v>
      </c>
      <c r="AU26" s="18" t="s">
        <v>0</v>
      </c>
      <c r="AV26" s="18" t="s">
        <v>3</v>
      </c>
      <c r="AW26" s="18" t="s">
        <v>4</v>
      </c>
      <c r="AX26" s="18" t="s">
        <v>5</v>
      </c>
      <c r="AY26" s="18" t="s">
        <v>6</v>
      </c>
      <c r="AZ26" s="18" t="s">
        <v>7</v>
      </c>
      <c r="BA26" s="18" t="s">
        <v>2</v>
      </c>
      <c r="BB26" s="35" t="s">
        <v>54</v>
      </c>
      <c r="BC26" s="18" t="s">
        <v>3</v>
      </c>
      <c r="BD26" s="18" t="s">
        <v>4</v>
      </c>
      <c r="BE26" s="18" t="s">
        <v>5</v>
      </c>
      <c r="BF26" s="18" t="s">
        <v>6</v>
      </c>
      <c r="BG26" s="18" t="s">
        <v>7</v>
      </c>
      <c r="BH26" s="18" t="s">
        <v>2</v>
      </c>
      <c r="BI26" s="18" t="s">
        <v>0</v>
      </c>
      <c r="BJ26" s="18" t="s">
        <v>55</v>
      </c>
      <c r="BK26" t="s">
        <v>4</v>
      </c>
      <c r="BL26" t="s">
        <v>5</v>
      </c>
      <c r="BM26" t="s">
        <v>6</v>
      </c>
      <c r="BN26" t="s">
        <v>7</v>
      </c>
      <c r="BO26" t="s">
        <v>2</v>
      </c>
      <c r="BP26" t="s">
        <v>0</v>
      </c>
      <c r="BQ26" t="s">
        <v>3</v>
      </c>
      <c r="BR26" t="s">
        <v>4</v>
      </c>
      <c r="BS26" t="s">
        <v>5</v>
      </c>
      <c r="BT26" t="s">
        <v>6</v>
      </c>
      <c r="BU26" s="15" t="s">
        <v>35</v>
      </c>
      <c r="BV26" t="s">
        <v>2</v>
      </c>
      <c r="BW26" t="s">
        <v>0</v>
      </c>
      <c r="BX26" t="s">
        <v>3</v>
      </c>
      <c r="BY26" t="s">
        <v>4</v>
      </c>
      <c r="BZ26" t="s">
        <v>5</v>
      </c>
      <c r="CA26" t="s">
        <v>6</v>
      </c>
      <c r="CB26" t="s">
        <v>7</v>
      </c>
      <c r="CC26" t="s">
        <v>2</v>
      </c>
      <c r="CD26" t="s">
        <v>0</v>
      </c>
      <c r="CE26" t="s">
        <v>3</v>
      </c>
      <c r="CF26" t="s">
        <v>4</v>
      </c>
      <c r="CG26" t="s">
        <v>5</v>
      </c>
      <c r="CH26" t="s">
        <v>6</v>
      </c>
      <c r="CI26" t="s">
        <v>7</v>
      </c>
      <c r="CJ26" t="s">
        <v>2</v>
      </c>
      <c r="CK26" t="s">
        <v>0</v>
      </c>
      <c r="CL26" t="s">
        <v>3</v>
      </c>
      <c r="CM26" t="s">
        <v>56</v>
      </c>
      <c r="CN26" t="s">
        <v>57</v>
      </c>
      <c r="CO26" t="s">
        <v>58</v>
      </c>
      <c r="CP26" s="18" t="s">
        <v>0</v>
      </c>
      <c r="CQ26" s="18" t="s">
        <v>3</v>
      </c>
      <c r="CR26" s="18" t="s">
        <v>4</v>
      </c>
      <c r="CS26" s="18" t="s">
        <v>5</v>
      </c>
      <c r="CT26" s="18" t="s">
        <v>6</v>
      </c>
      <c r="CU26" s="18" t="s">
        <v>7</v>
      </c>
      <c r="CV26" s="18" t="s">
        <v>2</v>
      </c>
      <c r="CW26" s="18" t="s">
        <v>0</v>
      </c>
      <c r="CX26" s="18" t="s">
        <v>3</v>
      </c>
      <c r="CY26" s="18" t="s">
        <v>4</v>
      </c>
      <c r="CZ26" s="18" t="s">
        <v>5</v>
      </c>
      <c r="DA26" s="18" t="s">
        <v>6</v>
      </c>
      <c r="DB26" s="18" t="s">
        <v>7</v>
      </c>
      <c r="DC26" s="18" t="s">
        <v>2</v>
      </c>
      <c r="DD26" s="18" t="s">
        <v>0</v>
      </c>
      <c r="DE26" s="18" t="s">
        <v>3</v>
      </c>
      <c r="DF26" s="18" t="s">
        <v>4</v>
      </c>
      <c r="DG26" s="18" t="s">
        <v>5</v>
      </c>
      <c r="DH26" s="18" t="s">
        <v>6</v>
      </c>
      <c r="DI26" s="18" t="s">
        <v>7</v>
      </c>
      <c r="DJ26" s="18" t="s">
        <v>2</v>
      </c>
      <c r="DK26" s="18" t="s">
        <v>0</v>
      </c>
      <c r="DL26" s="18" t="s">
        <v>3</v>
      </c>
      <c r="DM26" s="18" t="s">
        <v>4</v>
      </c>
      <c r="DN26" s="18" t="s">
        <v>5</v>
      </c>
      <c r="DO26" s="18" t="s">
        <v>6</v>
      </c>
      <c r="DP26" s="18" t="s">
        <v>7</v>
      </c>
      <c r="DQ26" s="18" t="s">
        <v>2</v>
      </c>
      <c r="DR26" s="21" t="s">
        <v>54</v>
      </c>
      <c r="DS26" s="18" t="s">
        <v>3</v>
      </c>
      <c r="DT26" t="s">
        <v>144</v>
      </c>
      <c r="DU26" t="s">
        <v>5</v>
      </c>
      <c r="DV26" t="s">
        <v>6</v>
      </c>
      <c r="DW26" t="s">
        <v>7</v>
      </c>
      <c r="DX26" t="s">
        <v>2</v>
      </c>
      <c r="DY26" t="s">
        <v>0</v>
      </c>
      <c r="DZ26" t="s">
        <v>3</v>
      </c>
      <c r="EA26" t="s">
        <v>4</v>
      </c>
      <c r="EB26" t="s">
        <v>5</v>
      </c>
      <c r="EC26" t="s">
        <v>6</v>
      </c>
      <c r="ED26" t="s">
        <v>7</v>
      </c>
      <c r="EE26" t="s">
        <v>2</v>
      </c>
      <c r="EF26" t="s">
        <v>0</v>
      </c>
      <c r="EG26" t="s">
        <v>3</v>
      </c>
      <c r="EH26" t="s">
        <v>4</v>
      </c>
      <c r="EI26" t="s">
        <v>5</v>
      </c>
      <c r="EJ26" t="s">
        <v>6</v>
      </c>
      <c r="EK26" t="s">
        <v>7</v>
      </c>
      <c r="EL26" t="s">
        <v>2</v>
      </c>
      <c r="EM26" s="15" t="s">
        <v>54</v>
      </c>
      <c r="EN26" t="s">
        <v>3</v>
      </c>
      <c r="EO26" t="s">
        <v>4</v>
      </c>
      <c r="EP26" t="s">
        <v>5</v>
      </c>
      <c r="EQ26" t="s">
        <v>6</v>
      </c>
      <c r="ER26" t="s">
        <v>7</v>
      </c>
      <c r="ES26" t="s">
        <v>2</v>
      </c>
      <c r="ET26" t="s">
        <v>0</v>
      </c>
      <c r="EU26" t="s">
        <v>3</v>
      </c>
      <c r="EV26" t="s">
        <v>4</v>
      </c>
      <c r="EW26" t="s">
        <v>5</v>
      </c>
      <c r="EX26" t="s">
        <v>6</v>
      </c>
      <c r="EY26" s="18" t="s">
        <v>7</v>
      </c>
      <c r="EZ26" s="18" t="s">
        <v>2</v>
      </c>
      <c r="FA26" s="18" t="s">
        <v>0</v>
      </c>
      <c r="FB26" s="18" t="s">
        <v>3</v>
      </c>
      <c r="FC26" s="18" t="s">
        <v>4</v>
      </c>
      <c r="FD26" s="18" t="s">
        <v>5</v>
      </c>
      <c r="FE26" s="18" t="s">
        <v>6</v>
      </c>
      <c r="FF26" s="18" t="s">
        <v>7</v>
      </c>
      <c r="FG26" s="18" t="s">
        <v>2</v>
      </c>
      <c r="FH26" s="18" t="s">
        <v>0</v>
      </c>
      <c r="FI26" s="18" t="s">
        <v>3</v>
      </c>
      <c r="FJ26" s="18" t="s">
        <v>4</v>
      </c>
      <c r="FK26" s="18" t="s">
        <v>5</v>
      </c>
      <c r="FL26" s="18" t="s">
        <v>6</v>
      </c>
      <c r="FM26" s="18" t="s">
        <v>7</v>
      </c>
      <c r="FN26" s="18" t="s">
        <v>2</v>
      </c>
      <c r="FO26" s="18" t="s">
        <v>0</v>
      </c>
      <c r="FP26" s="18" t="s">
        <v>3</v>
      </c>
      <c r="FQ26" s="18" t="s">
        <v>4</v>
      </c>
      <c r="FR26" s="18" t="s">
        <v>5</v>
      </c>
      <c r="FS26" s="18" t="s">
        <v>6</v>
      </c>
      <c r="FT26" s="18" t="s">
        <v>7</v>
      </c>
      <c r="FU26" s="18" t="s">
        <v>2</v>
      </c>
      <c r="FV26" s="18" t="s">
        <v>0</v>
      </c>
      <c r="FW26" s="18" t="s">
        <v>3</v>
      </c>
      <c r="FX26" s="18" t="s">
        <v>4</v>
      </c>
      <c r="FY26" s="18" t="s">
        <v>5</v>
      </c>
      <c r="FZ26" s="18" t="s">
        <v>6</v>
      </c>
      <c r="GA26" s="21" t="s">
        <v>35</v>
      </c>
      <c r="GB26" s="18" t="s">
        <v>2</v>
      </c>
      <c r="GC26" t="s">
        <v>0</v>
      </c>
      <c r="GD26" t="s">
        <v>3</v>
      </c>
      <c r="GE26" t="s">
        <v>4</v>
      </c>
      <c r="GF26" t="s">
        <v>5</v>
      </c>
      <c r="GG26" t="s">
        <v>6</v>
      </c>
      <c r="GH26" t="s">
        <v>7</v>
      </c>
      <c r="GI26" t="s">
        <v>2</v>
      </c>
      <c r="GJ26" t="s">
        <v>0</v>
      </c>
      <c r="GK26" t="s">
        <v>3</v>
      </c>
      <c r="GL26" t="s">
        <v>4</v>
      </c>
      <c r="GM26" t="s">
        <v>5</v>
      </c>
      <c r="GN26" t="s">
        <v>6</v>
      </c>
      <c r="GO26" t="s">
        <v>7</v>
      </c>
      <c r="GP26" t="s">
        <v>2</v>
      </c>
      <c r="GQ26" t="s">
        <v>0</v>
      </c>
      <c r="GR26" t="s">
        <v>3</v>
      </c>
      <c r="GS26" t="s">
        <v>4</v>
      </c>
      <c r="GT26" t="s">
        <v>5</v>
      </c>
      <c r="GU26" t="s">
        <v>6</v>
      </c>
      <c r="GV26" t="s">
        <v>7</v>
      </c>
      <c r="GW26" t="s">
        <v>2</v>
      </c>
      <c r="GX26" t="s">
        <v>0</v>
      </c>
      <c r="GY26" t="s">
        <v>3</v>
      </c>
      <c r="GZ26" t="s">
        <v>4</v>
      </c>
      <c r="HA26" t="s">
        <v>5</v>
      </c>
      <c r="HB26" t="s">
        <v>6</v>
      </c>
      <c r="HC26" t="s">
        <v>7</v>
      </c>
      <c r="HD26" t="s">
        <v>2</v>
      </c>
      <c r="HE26" s="15" t="s">
        <v>54</v>
      </c>
      <c r="HF26" t="s">
        <v>3</v>
      </c>
      <c r="HG26" t="s">
        <v>56</v>
      </c>
      <c r="HH26" s="18" t="s">
        <v>5</v>
      </c>
      <c r="HI26" s="18" t="s">
        <v>6</v>
      </c>
      <c r="HJ26" s="18" t="s">
        <v>7</v>
      </c>
      <c r="HK26" s="18" t="s">
        <v>2</v>
      </c>
      <c r="HL26" s="18" t="s">
        <v>0</v>
      </c>
      <c r="HM26" s="18" t="s">
        <v>3</v>
      </c>
      <c r="HN26" s="18" t="s">
        <v>4</v>
      </c>
      <c r="HO26" s="18" t="s">
        <v>5</v>
      </c>
      <c r="HP26" s="18" t="s">
        <v>6</v>
      </c>
      <c r="HQ26" s="18" t="s">
        <v>7</v>
      </c>
      <c r="HR26" s="21" t="s">
        <v>34</v>
      </c>
      <c r="HS26" s="21" t="s">
        <v>54</v>
      </c>
      <c r="HT26" s="70" t="s">
        <v>55</v>
      </c>
      <c r="HU26" s="70" t="s">
        <v>56</v>
      </c>
      <c r="HV26" s="70" t="s">
        <v>57</v>
      </c>
      <c r="HW26" s="18" t="s">
        <v>6</v>
      </c>
      <c r="HX26" s="18" t="s">
        <v>7</v>
      </c>
      <c r="HY26" s="18" t="s">
        <v>2</v>
      </c>
      <c r="HZ26" s="18" t="s">
        <v>0</v>
      </c>
      <c r="IA26" s="18" t="s">
        <v>3</v>
      </c>
      <c r="IB26" s="18" t="s">
        <v>4</v>
      </c>
      <c r="IC26" s="18" t="s">
        <v>5</v>
      </c>
      <c r="ID26" s="18" t="s">
        <v>6</v>
      </c>
      <c r="IE26" s="18" t="s">
        <v>7</v>
      </c>
      <c r="IF26" s="18" t="s">
        <v>2</v>
      </c>
      <c r="IG26" s="18" t="s">
        <v>0</v>
      </c>
      <c r="IH26" s="18" t="s">
        <v>3</v>
      </c>
      <c r="II26" s="18" t="s">
        <v>4</v>
      </c>
      <c r="IJ26" s="18" t="s">
        <v>5</v>
      </c>
      <c r="IK26" s="18" t="s">
        <v>6</v>
      </c>
      <c r="IL26" s="18" t="s">
        <v>7</v>
      </c>
      <c r="IM26" t="s">
        <v>2</v>
      </c>
      <c r="IN26" t="s">
        <v>0</v>
      </c>
      <c r="IO26" t="s">
        <v>3</v>
      </c>
      <c r="IP26" t="s">
        <v>4</v>
      </c>
      <c r="IQ26" t="s">
        <v>5</v>
      </c>
      <c r="IR26" t="s">
        <v>6</v>
      </c>
      <c r="IS26" t="s">
        <v>7</v>
      </c>
      <c r="IT26" t="s">
        <v>2</v>
      </c>
      <c r="IU26" s="15" t="s">
        <v>54</v>
      </c>
      <c r="IV26" t="s">
        <v>3</v>
      </c>
      <c r="IW26" t="s">
        <v>4</v>
      </c>
      <c r="IX26" t="s">
        <v>5</v>
      </c>
      <c r="IY26" t="s">
        <v>6</v>
      </c>
      <c r="IZ26" t="s">
        <v>7</v>
      </c>
      <c r="JA26" t="s">
        <v>2</v>
      </c>
      <c r="JB26" t="s">
        <v>0</v>
      </c>
      <c r="JC26" t="s">
        <v>3</v>
      </c>
      <c r="JD26" t="s">
        <v>4</v>
      </c>
      <c r="JE26" t="s">
        <v>5</v>
      </c>
      <c r="JF26" t="s">
        <v>6</v>
      </c>
      <c r="JG26" t="s">
        <v>7</v>
      </c>
      <c r="JH26" t="s">
        <v>2</v>
      </c>
      <c r="JI26" t="s">
        <v>0</v>
      </c>
      <c r="JJ26" t="s">
        <v>3</v>
      </c>
      <c r="JK26" t="s">
        <v>4</v>
      </c>
      <c r="JL26" t="s">
        <v>5</v>
      </c>
      <c r="JM26" t="s">
        <v>6</v>
      </c>
      <c r="JN26" t="s">
        <v>7</v>
      </c>
      <c r="JO26" t="s">
        <v>2</v>
      </c>
      <c r="JP26" t="s">
        <v>0</v>
      </c>
      <c r="JQ26" s="18" t="s">
        <v>3</v>
      </c>
      <c r="JR26" s="18" t="s">
        <v>4</v>
      </c>
      <c r="JS26" s="18" t="s">
        <v>5</v>
      </c>
      <c r="JT26" s="18" t="s">
        <v>6</v>
      </c>
      <c r="JU26" s="18" t="s">
        <v>7</v>
      </c>
      <c r="JV26" s="18" t="s">
        <v>2</v>
      </c>
      <c r="JW26" s="18" t="s">
        <v>0</v>
      </c>
      <c r="JX26" s="18" t="s">
        <v>3</v>
      </c>
      <c r="JY26" s="18" t="s">
        <v>4</v>
      </c>
      <c r="JZ26" s="18" t="s">
        <v>5</v>
      </c>
      <c r="KA26" s="18" t="s">
        <v>6</v>
      </c>
      <c r="KB26" s="18" t="s">
        <v>7</v>
      </c>
      <c r="KC26" s="18" t="s">
        <v>2</v>
      </c>
      <c r="KD26" s="21" t="s">
        <v>54</v>
      </c>
      <c r="KE26" s="18" t="s">
        <v>3</v>
      </c>
      <c r="KF26" s="18" t="s">
        <v>4</v>
      </c>
      <c r="KG26" s="18" t="s">
        <v>5</v>
      </c>
      <c r="KH26" s="18" t="s">
        <v>6</v>
      </c>
      <c r="KI26" s="18" t="s">
        <v>7</v>
      </c>
      <c r="KJ26" s="18" t="s">
        <v>2</v>
      </c>
      <c r="KK26" s="18" t="s">
        <v>0</v>
      </c>
      <c r="KL26" s="18" t="s">
        <v>3</v>
      </c>
      <c r="KM26" s="18" t="s">
        <v>4</v>
      </c>
      <c r="KN26" s="18" t="s">
        <v>5</v>
      </c>
      <c r="KO26" s="18" t="s">
        <v>6</v>
      </c>
      <c r="KP26" s="18" t="s">
        <v>7</v>
      </c>
      <c r="KQ26" s="18" t="s">
        <v>2</v>
      </c>
      <c r="KR26" s="18" t="s">
        <v>0</v>
      </c>
      <c r="KS26" s="18" t="s">
        <v>3</v>
      </c>
      <c r="KT26" s="18" t="s">
        <v>4</v>
      </c>
      <c r="KU26" s="18" t="s">
        <v>5</v>
      </c>
      <c r="KV26" t="s">
        <v>6</v>
      </c>
      <c r="KW26" t="s">
        <v>7</v>
      </c>
      <c r="KX26" t="s">
        <v>2</v>
      </c>
      <c r="KY26" t="s">
        <v>0</v>
      </c>
      <c r="KZ26" t="s">
        <v>3</v>
      </c>
      <c r="LA26" t="s">
        <v>4</v>
      </c>
      <c r="LB26" t="s">
        <v>5</v>
      </c>
      <c r="LC26" t="s">
        <v>6</v>
      </c>
      <c r="LD26" t="s">
        <v>7</v>
      </c>
      <c r="LE26" t="s">
        <v>2</v>
      </c>
      <c r="LF26" t="s">
        <v>0</v>
      </c>
      <c r="LG26" t="s">
        <v>3</v>
      </c>
      <c r="LH26" t="s">
        <v>4</v>
      </c>
      <c r="LI26" t="s">
        <v>5</v>
      </c>
      <c r="LJ26" t="s">
        <v>6</v>
      </c>
      <c r="LK26" t="s">
        <v>7</v>
      </c>
      <c r="LL26" t="s">
        <v>2</v>
      </c>
      <c r="LM26" t="s">
        <v>0</v>
      </c>
      <c r="LN26" t="s">
        <v>3</v>
      </c>
      <c r="LO26" t="s">
        <v>4</v>
      </c>
      <c r="LP26" t="s">
        <v>5</v>
      </c>
      <c r="LQ26" t="s">
        <v>6</v>
      </c>
      <c r="LR26" s="15" t="s">
        <v>35</v>
      </c>
      <c r="LS26" t="s">
        <v>2</v>
      </c>
      <c r="LT26" t="s">
        <v>0</v>
      </c>
      <c r="LU26" t="s">
        <v>3</v>
      </c>
      <c r="LV26" t="s">
        <v>4</v>
      </c>
      <c r="LW26" t="s">
        <v>5</v>
      </c>
      <c r="LX26" s="1" t="s">
        <v>58</v>
      </c>
      <c r="LY26" s="1" t="s">
        <v>60</v>
      </c>
      <c r="LZ26" s="18" t="s">
        <v>2</v>
      </c>
      <c r="MA26" s="18" t="s">
        <v>0</v>
      </c>
      <c r="MB26" s="18" t="s">
        <v>3</v>
      </c>
      <c r="MC26" s="18" t="s">
        <v>4</v>
      </c>
      <c r="MD26" s="18" t="s">
        <v>5</v>
      </c>
      <c r="ME26" s="18" t="s">
        <v>6</v>
      </c>
      <c r="MF26" s="18" t="s">
        <v>7</v>
      </c>
      <c r="MG26" s="18" t="s">
        <v>2</v>
      </c>
      <c r="MH26" s="18" t="s">
        <v>0</v>
      </c>
      <c r="MI26" s="18" t="s">
        <v>3</v>
      </c>
      <c r="MJ26" s="18" t="s">
        <v>4</v>
      </c>
      <c r="MK26" s="18" t="s">
        <v>5</v>
      </c>
      <c r="ML26" s="18" t="s">
        <v>6</v>
      </c>
      <c r="MM26" s="18" t="s">
        <v>7</v>
      </c>
      <c r="MN26" s="18" t="s">
        <v>2</v>
      </c>
      <c r="MO26" s="18" t="s">
        <v>0</v>
      </c>
      <c r="MP26" s="18" t="s">
        <v>3</v>
      </c>
      <c r="MQ26" s="18" t="s">
        <v>4</v>
      </c>
      <c r="MR26" s="18" t="s">
        <v>5</v>
      </c>
      <c r="MS26" s="18" t="s">
        <v>6</v>
      </c>
      <c r="MT26" s="18" t="s">
        <v>7</v>
      </c>
      <c r="MU26" s="18" t="s">
        <v>2</v>
      </c>
      <c r="MV26" s="18" t="s">
        <v>0</v>
      </c>
      <c r="MW26" s="18" t="s">
        <v>3</v>
      </c>
      <c r="MX26" s="18" t="s">
        <v>4</v>
      </c>
      <c r="MY26" s="18" t="s">
        <v>5</v>
      </c>
      <c r="MZ26" s="18" t="s">
        <v>6</v>
      </c>
      <c r="NA26" s="18" t="s">
        <v>7</v>
      </c>
      <c r="NB26" s="70" t="s">
        <v>2</v>
      </c>
      <c r="NC26" s="70" t="s">
        <v>54</v>
      </c>
      <c r="ND26" s="71" t="s">
        <v>55</v>
      </c>
      <c r="NE26" s="70" t="s">
        <v>56</v>
      </c>
      <c r="NF26" s="70" t="s">
        <v>57</v>
      </c>
      <c r="NG26" s="70" t="s">
        <v>58</v>
      </c>
      <c r="NH26" s="18" t="s">
        <v>7</v>
      </c>
      <c r="NI26" s="18" t="s">
        <v>2</v>
      </c>
      <c r="NJ26" s="18" t="s">
        <v>0</v>
      </c>
      <c r="NK26" s="18" t="s">
        <v>3</v>
      </c>
      <c r="NL26" s="18" t="s">
        <v>4</v>
      </c>
      <c r="NM26" s="18" t="s">
        <v>5</v>
      </c>
      <c r="NN26" s="18" t="s">
        <v>6</v>
      </c>
      <c r="NO26" s="18" t="s">
        <v>7</v>
      </c>
      <c r="NP26" s="18" t="s">
        <v>2</v>
      </c>
      <c r="NQ26" s="35" t="s">
        <v>54</v>
      </c>
      <c r="NR26" s="18" t="s">
        <v>3</v>
      </c>
      <c r="NS26" s="18" t="s">
        <v>4</v>
      </c>
      <c r="NT26" s="18" t="s">
        <v>5</v>
      </c>
      <c r="NU26" s="18" t="s">
        <v>6</v>
      </c>
      <c r="NV26" s="18" t="s">
        <v>7</v>
      </c>
      <c r="NW26" s="18" t="s">
        <v>2</v>
      </c>
      <c r="NX26" s="18" t="s">
        <v>0</v>
      </c>
      <c r="NY26" s="18" t="s">
        <v>3</v>
      </c>
      <c r="NZ26" s="18" t="s">
        <v>4</v>
      </c>
      <c r="OA26" s="18" t="s">
        <v>5</v>
      </c>
      <c r="OB26" s="18" t="s">
        <v>6</v>
      </c>
      <c r="OC26" s="18" t="s">
        <v>7</v>
      </c>
      <c r="OD26" s="18" t="s">
        <v>2</v>
      </c>
      <c r="OE26" s="18" t="s">
        <v>0</v>
      </c>
      <c r="OF26" s="18" t="s">
        <v>3</v>
      </c>
      <c r="OG26" s="18" t="s">
        <v>4</v>
      </c>
      <c r="OH26" s="18" t="s">
        <v>5</v>
      </c>
      <c r="OI26" s="18" t="s">
        <v>6</v>
      </c>
      <c r="OJ26" s="15" t="s">
        <v>35</v>
      </c>
      <c r="OK26" t="s">
        <v>2</v>
      </c>
      <c r="OL26" t="s">
        <v>0</v>
      </c>
      <c r="OM26" t="s">
        <v>3</v>
      </c>
      <c r="ON26" t="s">
        <v>4</v>
      </c>
      <c r="OO26" t="s">
        <v>5</v>
      </c>
      <c r="OP26" t="s">
        <v>6</v>
      </c>
      <c r="OQ26" t="s">
        <v>7</v>
      </c>
      <c r="OR26" t="s">
        <v>2</v>
      </c>
      <c r="OS26" s="15" t="s">
        <v>54</v>
      </c>
      <c r="OT26" t="s">
        <v>3</v>
      </c>
      <c r="OU26" t="s">
        <v>4</v>
      </c>
      <c r="OV26" t="s">
        <v>5</v>
      </c>
      <c r="OW26" t="s">
        <v>6</v>
      </c>
      <c r="OX26" t="s">
        <v>7</v>
      </c>
      <c r="OY26" t="s">
        <v>2</v>
      </c>
      <c r="OZ26" t="s">
        <v>0</v>
      </c>
      <c r="PA26" t="s">
        <v>3</v>
      </c>
      <c r="PB26" t="s">
        <v>4</v>
      </c>
      <c r="PC26" t="s">
        <v>5</v>
      </c>
      <c r="PD26" t="s">
        <v>6</v>
      </c>
      <c r="PE26" t="s">
        <v>7</v>
      </c>
      <c r="PF26" t="s">
        <v>2</v>
      </c>
      <c r="PG26" t="s">
        <v>0</v>
      </c>
      <c r="PH26" t="s">
        <v>3</v>
      </c>
      <c r="PI26" t="s">
        <v>4</v>
      </c>
      <c r="PJ26" t="s">
        <v>5</v>
      </c>
      <c r="PK26" t="s">
        <v>6</v>
      </c>
      <c r="PM26" s="21" t="s">
        <v>35</v>
      </c>
      <c r="PN26" s="18" t="s">
        <v>2</v>
      </c>
      <c r="PO26" s="18" t="s">
        <v>0</v>
      </c>
      <c r="PP26" s="18" t="s">
        <v>3</v>
      </c>
      <c r="PQ26" s="18" t="s">
        <v>4</v>
      </c>
      <c r="PR26" s="18" t="s">
        <v>5</v>
      </c>
      <c r="PS26" s="18" t="s">
        <v>6</v>
      </c>
      <c r="PT26" s="18" t="s">
        <v>7</v>
      </c>
      <c r="PU26" s="18" t="s">
        <v>2</v>
      </c>
      <c r="PV26" s="21" t="s">
        <v>54</v>
      </c>
      <c r="PW26" s="18" t="s">
        <v>3</v>
      </c>
      <c r="PX26" s="18" t="s">
        <v>4</v>
      </c>
      <c r="PY26" s="18" t="s">
        <v>5</v>
      </c>
      <c r="PZ26" s="18" t="s">
        <v>6</v>
      </c>
      <c r="QA26" s="18" t="s">
        <v>7</v>
      </c>
      <c r="QB26" s="18" t="s">
        <v>2</v>
      </c>
      <c r="QC26" s="18" t="s">
        <v>0</v>
      </c>
      <c r="QD26" s="18" t="s">
        <v>3</v>
      </c>
      <c r="QE26" s="18" t="s">
        <v>4</v>
      </c>
      <c r="QF26" s="18" t="s">
        <v>5</v>
      </c>
      <c r="QG26" s="18" t="s">
        <v>6</v>
      </c>
      <c r="QH26" s="18" t="s">
        <v>7</v>
      </c>
      <c r="QI26" s="18" t="s">
        <v>2</v>
      </c>
      <c r="QJ26" s="18" t="s">
        <v>0</v>
      </c>
      <c r="QK26" s="18" t="s">
        <v>3</v>
      </c>
      <c r="QL26" s="18" t="s">
        <v>4</v>
      </c>
      <c r="QM26" s="18" t="s">
        <v>5</v>
      </c>
      <c r="QN26" s="18" t="s">
        <v>6</v>
      </c>
      <c r="QO26" s="18" t="s">
        <v>60</v>
      </c>
      <c r="QP26" s="18" t="s">
        <v>34</v>
      </c>
      <c r="QQ26" s="18" t="s">
        <v>54</v>
      </c>
      <c r="QS26" s="186" t="s">
        <v>134</v>
      </c>
      <c r="QT26" s="16">
        <v>22</v>
      </c>
      <c r="QU26" s="183">
        <v>46813</v>
      </c>
      <c r="QV26" s="185">
        <f>QU26+31</f>
        <v>46844</v>
      </c>
      <c r="QW26" s="183">
        <f>QV26+30</f>
        <v>46874</v>
      </c>
      <c r="QX26" s="185">
        <f t="shared" si="3"/>
        <v>46905</v>
      </c>
      <c r="QY26" s="183">
        <f>QX26+30</f>
        <v>46935</v>
      </c>
      <c r="QZ26" s="185">
        <f t="shared" si="3"/>
        <v>46966</v>
      </c>
      <c r="RA26" s="183">
        <f t="shared" si="3"/>
        <v>46997</v>
      </c>
      <c r="RB26" s="185">
        <f>RA26+30</f>
        <v>47027</v>
      </c>
      <c r="RC26" s="183">
        <f t="shared" si="3"/>
        <v>47058</v>
      </c>
      <c r="RD26" s="185">
        <f>RC26+30</f>
        <v>47088</v>
      </c>
      <c r="RE26" s="183">
        <f t="shared" si="3"/>
        <v>47119</v>
      </c>
      <c r="RF26" s="185">
        <f t="shared" si="3"/>
        <v>47150</v>
      </c>
      <c r="RG26" s="185">
        <f t="shared" ref="RG26:SH26" si="23">1+RF26</f>
        <v>47151</v>
      </c>
      <c r="RH26" s="185">
        <f t="shared" si="23"/>
        <v>47152</v>
      </c>
      <c r="RI26" s="185">
        <f t="shared" si="23"/>
        <v>47153</v>
      </c>
      <c r="RJ26" s="185">
        <f t="shared" si="23"/>
        <v>47154</v>
      </c>
      <c r="RK26" s="185">
        <f t="shared" si="23"/>
        <v>47155</v>
      </c>
      <c r="RL26" s="185">
        <f t="shared" si="23"/>
        <v>47156</v>
      </c>
      <c r="RM26" s="185">
        <f t="shared" si="23"/>
        <v>47157</v>
      </c>
      <c r="RN26" s="185">
        <f t="shared" si="23"/>
        <v>47158</v>
      </c>
      <c r="RO26" s="185">
        <f t="shared" si="23"/>
        <v>47159</v>
      </c>
      <c r="RP26" s="185">
        <f t="shared" si="23"/>
        <v>47160</v>
      </c>
      <c r="RQ26" s="185">
        <f t="shared" si="23"/>
        <v>47161</v>
      </c>
      <c r="RR26" s="185">
        <f t="shared" si="23"/>
        <v>47162</v>
      </c>
      <c r="RS26" s="185">
        <f t="shared" si="23"/>
        <v>47163</v>
      </c>
      <c r="RT26" s="185">
        <f t="shared" si="23"/>
        <v>47164</v>
      </c>
      <c r="RU26" s="185">
        <f t="shared" si="23"/>
        <v>47165</v>
      </c>
      <c r="RV26" s="185">
        <f t="shared" si="23"/>
        <v>47166</v>
      </c>
      <c r="RW26" s="185">
        <f t="shared" si="23"/>
        <v>47167</v>
      </c>
      <c r="RX26" s="185">
        <f t="shared" si="23"/>
        <v>47168</v>
      </c>
      <c r="RY26" s="185">
        <f t="shared" si="23"/>
        <v>47169</v>
      </c>
      <c r="RZ26" s="185">
        <f t="shared" si="23"/>
        <v>47170</v>
      </c>
      <c r="SA26" s="185">
        <f t="shared" si="23"/>
        <v>47171</v>
      </c>
      <c r="SB26" s="185">
        <f t="shared" si="23"/>
        <v>47172</v>
      </c>
      <c r="SC26" s="185">
        <f t="shared" si="23"/>
        <v>47173</v>
      </c>
      <c r="SD26" s="185">
        <f t="shared" si="23"/>
        <v>47174</v>
      </c>
      <c r="SE26" s="185">
        <f t="shared" si="23"/>
        <v>47175</v>
      </c>
      <c r="SF26" s="185">
        <f t="shared" si="23"/>
        <v>47176</v>
      </c>
      <c r="SG26" s="185">
        <f t="shared" si="23"/>
        <v>47177</v>
      </c>
      <c r="SH26" s="185">
        <f t="shared" si="23"/>
        <v>47178</v>
      </c>
      <c r="SI26" s="183">
        <f t="shared" ref="SI26" si="24">IF(TEXT(SH26,"mm")="03",SH26,SH26+1)</f>
        <v>47178</v>
      </c>
    </row>
    <row r="27" spans="1:503" x14ac:dyDescent="0.15">
      <c r="A27" s="17">
        <v>2029</v>
      </c>
      <c r="B27" s="16">
        <v>23</v>
      </c>
      <c r="QS27" s="186"/>
      <c r="QT27" s="16">
        <v>23</v>
      </c>
      <c r="QU27" s="18"/>
      <c r="QV27" s="74"/>
      <c r="QW27" s="18"/>
      <c r="QX27" s="74"/>
      <c r="QY27" s="18"/>
      <c r="QZ27" s="74"/>
      <c r="RA27" s="18"/>
      <c r="RB27" s="74"/>
      <c r="RC27" s="18"/>
      <c r="RD27" s="74"/>
      <c r="RE27" s="18"/>
      <c r="RF27" s="74">
        <v>1</v>
      </c>
      <c r="RG27" s="74">
        <v>2</v>
      </c>
      <c r="RH27" s="74">
        <v>3</v>
      </c>
      <c r="RI27" s="74">
        <v>4</v>
      </c>
      <c r="RJ27" s="74">
        <v>5</v>
      </c>
      <c r="RK27" s="74">
        <v>6</v>
      </c>
      <c r="RL27" s="74">
        <v>7</v>
      </c>
      <c r="RM27" s="74">
        <v>8</v>
      </c>
      <c r="RN27" s="74">
        <v>9</v>
      </c>
      <c r="RO27" s="74">
        <v>10</v>
      </c>
      <c r="RP27" s="74">
        <v>11</v>
      </c>
      <c r="RQ27" s="74">
        <v>12</v>
      </c>
      <c r="RR27" s="74">
        <v>13</v>
      </c>
      <c r="RS27" s="74">
        <v>14</v>
      </c>
      <c r="RT27" s="74">
        <v>15</v>
      </c>
      <c r="RU27" s="74">
        <v>16</v>
      </c>
      <c r="RV27" s="74">
        <v>17</v>
      </c>
      <c r="RW27" s="74">
        <v>18</v>
      </c>
      <c r="RX27" s="74">
        <v>19</v>
      </c>
      <c r="RY27" s="74">
        <v>20</v>
      </c>
      <c r="RZ27" s="74">
        <v>21</v>
      </c>
      <c r="SA27" s="74">
        <v>22</v>
      </c>
      <c r="SB27" s="74">
        <v>23</v>
      </c>
      <c r="SC27" s="74">
        <v>24</v>
      </c>
      <c r="SD27" s="74">
        <v>25</v>
      </c>
      <c r="SE27" s="74">
        <v>26</v>
      </c>
      <c r="SF27" s="74">
        <v>27</v>
      </c>
      <c r="SG27" s="74">
        <v>28</v>
      </c>
      <c r="SH27" s="74">
        <v>0</v>
      </c>
      <c r="SI27" s="18"/>
    </row>
    <row r="28" spans="1:503" x14ac:dyDescent="0.15">
      <c r="A28" s="17"/>
      <c r="B28" s="16">
        <v>24</v>
      </c>
      <c r="QS28" s="186" t="s">
        <v>135</v>
      </c>
      <c r="QT28" s="16">
        <v>24</v>
      </c>
      <c r="QU28" s="185">
        <v>47178</v>
      </c>
      <c r="QV28" s="184">
        <f>QU28+31</f>
        <v>47209</v>
      </c>
      <c r="QW28" s="185">
        <f>QV28+30</f>
        <v>47239</v>
      </c>
      <c r="QX28" s="184">
        <f t="shared" si="3"/>
        <v>47270</v>
      </c>
      <c r="QY28" s="185">
        <f>QX28+30</f>
        <v>47300</v>
      </c>
      <c r="QZ28" s="184">
        <f t="shared" si="3"/>
        <v>47331</v>
      </c>
      <c r="RA28" s="185">
        <f t="shared" si="3"/>
        <v>47362</v>
      </c>
      <c r="RB28" s="184">
        <f>RA28+30</f>
        <v>47392</v>
      </c>
      <c r="RC28" s="185">
        <f t="shared" si="3"/>
        <v>47423</v>
      </c>
      <c r="RD28" s="184">
        <f>RC28+30</f>
        <v>47453</v>
      </c>
      <c r="RE28" s="185">
        <f t="shared" si="3"/>
        <v>47484</v>
      </c>
      <c r="RF28" s="184">
        <f t="shared" si="3"/>
        <v>47515</v>
      </c>
      <c r="RG28" s="184">
        <f t="shared" ref="RG28:SH28" si="25">1+RF28</f>
        <v>47516</v>
      </c>
      <c r="RH28" s="184">
        <f t="shared" si="25"/>
        <v>47517</v>
      </c>
      <c r="RI28" s="184">
        <f t="shared" si="25"/>
        <v>47518</v>
      </c>
      <c r="RJ28" s="184">
        <f t="shared" si="25"/>
        <v>47519</v>
      </c>
      <c r="RK28" s="184">
        <f t="shared" si="25"/>
        <v>47520</v>
      </c>
      <c r="RL28" s="184">
        <f t="shared" si="25"/>
        <v>47521</v>
      </c>
      <c r="RM28" s="184">
        <f t="shared" si="25"/>
        <v>47522</v>
      </c>
      <c r="RN28" s="184">
        <f t="shared" si="25"/>
        <v>47523</v>
      </c>
      <c r="RO28" s="184">
        <f t="shared" si="25"/>
        <v>47524</v>
      </c>
      <c r="RP28" s="184">
        <f t="shared" si="25"/>
        <v>47525</v>
      </c>
      <c r="RQ28" s="184">
        <f t="shared" si="25"/>
        <v>47526</v>
      </c>
      <c r="RR28" s="184">
        <f t="shared" si="25"/>
        <v>47527</v>
      </c>
      <c r="RS28" s="184">
        <f t="shared" si="25"/>
        <v>47528</v>
      </c>
      <c r="RT28" s="184">
        <f t="shared" si="25"/>
        <v>47529</v>
      </c>
      <c r="RU28" s="184">
        <f t="shared" si="25"/>
        <v>47530</v>
      </c>
      <c r="RV28" s="184">
        <f t="shared" si="25"/>
        <v>47531</v>
      </c>
      <c r="RW28" s="184">
        <f t="shared" si="25"/>
        <v>47532</v>
      </c>
      <c r="RX28" s="184">
        <f t="shared" si="25"/>
        <v>47533</v>
      </c>
      <c r="RY28" s="184">
        <f t="shared" si="25"/>
        <v>47534</v>
      </c>
      <c r="RZ28" s="184">
        <f t="shared" si="25"/>
        <v>47535</v>
      </c>
      <c r="SA28" s="184">
        <f t="shared" si="25"/>
        <v>47536</v>
      </c>
      <c r="SB28" s="184">
        <f t="shared" si="25"/>
        <v>47537</v>
      </c>
      <c r="SC28" s="184">
        <f t="shared" si="25"/>
        <v>47538</v>
      </c>
      <c r="SD28" s="184">
        <f t="shared" si="25"/>
        <v>47539</v>
      </c>
      <c r="SE28" s="184">
        <f t="shared" si="25"/>
        <v>47540</v>
      </c>
      <c r="SF28" s="184">
        <f t="shared" si="25"/>
        <v>47541</v>
      </c>
      <c r="SG28" s="184">
        <f t="shared" si="25"/>
        <v>47542</v>
      </c>
      <c r="SH28" s="184">
        <f t="shared" si="25"/>
        <v>47543</v>
      </c>
      <c r="SI28" s="185">
        <f t="shared" ref="SI28" si="26">IF(TEXT(SH28,"mm")="03",SH28,SH28+1)</f>
        <v>47543</v>
      </c>
    </row>
    <row r="29" spans="1:503" x14ac:dyDescent="0.15">
      <c r="A29" s="17">
        <v>2030</v>
      </c>
      <c r="B29" s="16">
        <v>25</v>
      </c>
      <c r="QS29" s="186"/>
      <c r="QT29" s="16">
        <v>25</v>
      </c>
      <c r="QV29" s="18"/>
      <c r="QX29" s="18"/>
      <c r="QZ29" s="18"/>
      <c r="RB29" s="18"/>
      <c r="RD29" s="18"/>
      <c r="RF29" s="18">
        <v>1</v>
      </c>
      <c r="RG29" s="18">
        <v>2</v>
      </c>
      <c r="RH29" s="18">
        <v>3</v>
      </c>
      <c r="RI29" s="18">
        <v>4</v>
      </c>
      <c r="RJ29" s="18">
        <v>5</v>
      </c>
      <c r="RK29" s="18">
        <v>6</v>
      </c>
      <c r="RL29" s="18">
        <v>7</v>
      </c>
      <c r="RM29" s="18">
        <v>8</v>
      </c>
      <c r="RN29" s="18">
        <v>9</v>
      </c>
      <c r="RO29" s="18">
        <v>10</v>
      </c>
      <c r="RP29" s="18">
        <v>11</v>
      </c>
      <c r="RQ29" s="18">
        <v>12</v>
      </c>
      <c r="RR29" s="18">
        <v>13</v>
      </c>
      <c r="RS29" s="18">
        <v>14</v>
      </c>
      <c r="RT29" s="18">
        <v>15</v>
      </c>
      <c r="RU29" s="18">
        <v>16</v>
      </c>
      <c r="RV29" s="18">
        <v>17</v>
      </c>
      <c r="RW29" s="18">
        <v>18</v>
      </c>
      <c r="RX29" s="18">
        <v>19</v>
      </c>
      <c r="RY29" s="18">
        <v>20</v>
      </c>
      <c r="RZ29" s="18">
        <v>21</v>
      </c>
      <c r="SA29" s="18">
        <v>22</v>
      </c>
      <c r="SB29" s="18">
        <v>23</v>
      </c>
      <c r="SC29" s="18">
        <v>24</v>
      </c>
      <c r="SD29" s="18">
        <v>25</v>
      </c>
      <c r="SE29" s="18">
        <v>26</v>
      </c>
      <c r="SF29" s="18">
        <v>27</v>
      </c>
      <c r="SG29" s="18">
        <v>28</v>
      </c>
      <c r="SH29" s="18">
        <v>0</v>
      </c>
    </row>
    <row r="30" spans="1:503" x14ac:dyDescent="0.15">
      <c r="A30" s="17"/>
      <c r="B30" s="16">
        <v>26</v>
      </c>
      <c r="QS30" s="186" t="s">
        <v>136</v>
      </c>
      <c r="QT30" s="16">
        <v>26</v>
      </c>
      <c r="QU30" s="183">
        <v>47543</v>
      </c>
      <c r="QV30" s="185">
        <f>QU30+31</f>
        <v>47574</v>
      </c>
      <c r="QW30" s="183">
        <f>QV30+30</f>
        <v>47604</v>
      </c>
      <c r="QX30" s="185">
        <f t="shared" si="3"/>
        <v>47635</v>
      </c>
      <c r="QY30" s="183">
        <f>QX30+30</f>
        <v>47665</v>
      </c>
      <c r="QZ30" s="185">
        <f t="shared" si="3"/>
        <v>47696</v>
      </c>
      <c r="RA30" s="183">
        <f t="shared" si="3"/>
        <v>47727</v>
      </c>
      <c r="RB30" s="185">
        <f>RA30+30</f>
        <v>47757</v>
      </c>
      <c r="RC30" s="183">
        <f t="shared" si="3"/>
        <v>47788</v>
      </c>
      <c r="RD30" s="185">
        <f>RC30+30</f>
        <v>47818</v>
      </c>
      <c r="RE30" s="183">
        <f t="shared" si="3"/>
        <v>47849</v>
      </c>
      <c r="RF30" s="185">
        <f t="shared" si="3"/>
        <v>47880</v>
      </c>
      <c r="RG30" s="185">
        <f t="shared" ref="RG30:SH30" si="27">1+RF30</f>
        <v>47881</v>
      </c>
      <c r="RH30" s="185">
        <f t="shared" si="27"/>
        <v>47882</v>
      </c>
      <c r="RI30" s="185">
        <f t="shared" si="27"/>
        <v>47883</v>
      </c>
      <c r="RJ30" s="185">
        <f t="shared" si="27"/>
        <v>47884</v>
      </c>
      <c r="RK30" s="185">
        <f t="shared" si="27"/>
        <v>47885</v>
      </c>
      <c r="RL30" s="185">
        <f t="shared" si="27"/>
        <v>47886</v>
      </c>
      <c r="RM30" s="185">
        <f t="shared" si="27"/>
        <v>47887</v>
      </c>
      <c r="RN30" s="185">
        <f t="shared" si="27"/>
        <v>47888</v>
      </c>
      <c r="RO30" s="185">
        <f t="shared" si="27"/>
        <v>47889</v>
      </c>
      <c r="RP30" s="185">
        <f t="shared" si="27"/>
        <v>47890</v>
      </c>
      <c r="RQ30" s="185">
        <f t="shared" si="27"/>
        <v>47891</v>
      </c>
      <c r="RR30" s="185">
        <f t="shared" si="27"/>
        <v>47892</v>
      </c>
      <c r="RS30" s="185">
        <f t="shared" si="27"/>
        <v>47893</v>
      </c>
      <c r="RT30" s="185">
        <f t="shared" si="27"/>
        <v>47894</v>
      </c>
      <c r="RU30" s="185">
        <f t="shared" si="27"/>
        <v>47895</v>
      </c>
      <c r="RV30" s="185">
        <f t="shared" si="27"/>
        <v>47896</v>
      </c>
      <c r="RW30" s="185">
        <f t="shared" si="27"/>
        <v>47897</v>
      </c>
      <c r="RX30" s="185">
        <f t="shared" si="27"/>
        <v>47898</v>
      </c>
      <c r="RY30" s="185">
        <f t="shared" si="27"/>
        <v>47899</v>
      </c>
      <c r="RZ30" s="185">
        <f t="shared" si="27"/>
        <v>47900</v>
      </c>
      <c r="SA30" s="185">
        <f t="shared" si="27"/>
        <v>47901</v>
      </c>
      <c r="SB30" s="185">
        <f t="shared" si="27"/>
        <v>47902</v>
      </c>
      <c r="SC30" s="185">
        <f t="shared" si="27"/>
        <v>47903</v>
      </c>
      <c r="SD30" s="185">
        <f t="shared" si="27"/>
        <v>47904</v>
      </c>
      <c r="SE30" s="185">
        <f t="shared" si="27"/>
        <v>47905</v>
      </c>
      <c r="SF30" s="185">
        <f t="shared" si="27"/>
        <v>47906</v>
      </c>
      <c r="SG30" s="185">
        <f t="shared" si="27"/>
        <v>47907</v>
      </c>
      <c r="SH30" s="185">
        <f t="shared" si="27"/>
        <v>47908</v>
      </c>
      <c r="SI30" s="183">
        <f t="shared" ref="SI30" si="28">IF(TEXT(SH30,"mm")="03",SH30,SH30+1)</f>
        <v>47908</v>
      </c>
    </row>
    <row r="31" spans="1:503" x14ac:dyDescent="0.15">
      <c r="A31" s="17">
        <v>2031</v>
      </c>
      <c r="B31" s="16">
        <v>27</v>
      </c>
      <c r="QS31" s="186"/>
      <c r="QT31" s="16">
        <v>27</v>
      </c>
      <c r="QU31" s="18"/>
      <c r="QV31" s="74"/>
      <c r="QW31" s="18"/>
      <c r="QX31" s="74"/>
      <c r="QY31" s="18"/>
      <c r="QZ31" s="74"/>
      <c r="RA31" s="18"/>
      <c r="RB31" s="74"/>
      <c r="RC31" s="18"/>
      <c r="RD31" s="74"/>
      <c r="RE31" s="18"/>
      <c r="RF31" s="74">
        <v>1</v>
      </c>
      <c r="RG31" s="74">
        <v>2</v>
      </c>
      <c r="RH31" s="74">
        <v>3</v>
      </c>
      <c r="RI31" s="74">
        <v>4</v>
      </c>
      <c r="RJ31" s="74">
        <v>5</v>
      </c>
      <c r="RK31" s="74">
        <v>6</v>
      </c>
      <c r="RL31" s="74">
        <v>7</v>
      </c>
      <c r="RM31" s="74">
        <v>8</v>
      </c>
      <c r="RN31" s="74">
        <v>9</v>
      </c>
      <c r="RO31" s="74">
        <v>10</v>
      </c>
      <c r="RP31" s="74">
        <v>11</v>
      </c>
      <c r="RQ31" s="74">
        <v>12</v>
      </c>
      <c r="RR31" s="74">
        <v>13</v>
      </c>
      <c r="RS31" s="74">
        <v>14</v>
      </c>
      <c r="RT31" s="74">
        <v>15</v>
      </c>
      <c r="RU31" s="74">
        <v>16</v>
      </c>
      <c r="RV31" s="74">
        <v>17</v>
      </c>
      <c r="RW31" s="74">
        <v>18</v>
      </c>
      <c r="RX31" s="74">
        <v>19</v>
      </c>
      <c r="RY31" s="74">
        <v>20</v>
      </c>
      <c r="RZ31" s="74">
        <v>21</v>
      </c>
      <c r="SA31" s="74">
        <v>22</v>
      </c>
      <c r="SB31" s="74">
        <v>23</v>
      </c>
      <c r="SC31" s="74">
        <v>24</v>
      </c>
      <c r="SD31" s="74">
        <v>25</v>
      </c>
      <c r="SE31" s="74">
        <v>26</v>
      </c>
      <c r="SF31" s="74">
        <v>27</v>
      </c>
      <c r="SG31" s="74">
        <v>28</v>
      </c>
      <c r="SH31" s="74">
        <v>0</v>
      </c>
      <c r="SI31" s="18"/>
    </row>
    <row r="32" spans="1:503" x14ac:dyDescent="0.15">
      <c r="A32" s="17"/>
      <c r="B32" s="16">
        <v>28</v>
      </c>
      <c r="QS32" s="186" t="s">
        <v>137</v>
      </c>
      <c r="QT32" s="16">
        <v>28</v>
      </c>
      <c r="QU32" s="185">
        <v>47908</v>
      </c>
      <c r="QV32" s="184">
        <f>QU32+31</f>
        <v>47939</v>
      </c>
      <c r="QW32" s="185">
        <f>QV32+30</f>
        <v>47969</v>
      </c>
      <c r="QX32" s="184">
        <f t="shared" si="3"/>
        <v>48000</v>
      </c>
      <c r="QY32" s="185">
        <f>QX32+30</f>
        <v>48030</v>
      </c>
      <c r="QZ32" s="184">
        <f t="shared" si="3"/>
        <v>48061</v>
      </c>
      <c r="RA32" s="185">
        <f t="shared" si="3"/>
        <v>48092</v>
      </c>
      <c r="RB32" s="184">
        <f>RA32+30</f>
        <v>48122</v>
      </c>
      <c r="RC32" s="185">
        <f t="shared" si="3"/>
        <v>48153</v>
      </c>
      <c r="RD32" s="184">
        <f>RC32+30</f>
        <v>48183</v>
      </c>
      <c r="RE32" s="185">
        <f t="shared" si="3"/>
        <v>48214</v>
      </c>
      <c r="RF32" s="184">
        <f t="shared" si="3"/>
        <v>48245</v>
      </c>
      <c r="RG32" s="184">
        <f t="shared" ref="RG32:SH32" si="29">1+RF32</f>
        <v>48246</v>
      </c>
      <c r="RH32" s="184">
        <f t="shared" si="29"/>
        <v>48247</v>
      </c>
      <c r="RI32" s="184">
        <f t="shared" si="29"/>
        <v>48248</v>
      </c>
      <c r="RJ32" s="184">
        <f t="shared" si="29"/>
        <v>48249</v>
      </c>
      <c r="RK32" s="184">
        <f t="shared" si="29"/>
        <v>48250</v>
      </c>
      <c r="RL32" s="184">
        <f t="shared" si="29"/>
        <v>48251</v>
      </c>
      <c r="RM32" s="184">
        <f t="shared" si="29"/>
        <v>48252</v>
      </c>
      <c r="RN32" s="184">
        <f t="shared" si="29"/>
        <v>48253</v>
      </c>
      <c r="RO32" s="184">
        <f t="shared" si="29"/>
        <v>48254</v>
      </c>
      <c r="RP32" s="184">
        <f t="shared" si="29"/>
        <v>48255</v>
      </c>
      <c r="RQ32" s="184">
        <f t="shared" si="29"/>
        <v>48256</v>
      </c>
      <c r="RR32" s="184">
        <f t="shared" si="29"/>
        <v>48257</v>
      </c>
      <c r="RS32" s="184">
        <f t="shared" si="29"/>
        <v>48258</v>
      </c>
      <c r="RT32" s="184">
        <f t="shared" si="29"/>
        <v>48259</v>
      </c>
      <c r="RU32" s="184">
        <f t="shared" si="29"/>
        <v>48260</v>
      </c>
      <c r="RV32" s="184">
        <f t="shared" si="29"/>
        <v>48261</v>
      </c>
      <c r="RW32" s="184">
        <f t="shared" si="29"/>
        <v>48262</v>
      </c>
      <c r="RX32" s="184">
        <f t="shared" si="29"/>
        <v>48263</v>
      </c>
      <c r="RY32" s="184">
        <f t="shared" si="29"/>
        <v>48264</v>
      </c>
      <c r="RZ32" s="184">
        <f t="shared" si="29"/>
        <v>48265</v>
      </c>
      <c r="SA32" s="184">
        <f t="shared" si="29"/>
        <v>48266</v>
      </c>
      <c r="SB32" s="184">
        <f t="shared" si="29"/>
        <v>48267</v>
      </c>
      <c r="SC32" s="184">
        <f t="shared" si="29"/>
        <v>48268</v>
      </c>
      <c r="SD32" s="184">
        <f t="shared" si="29"/>
        <v>48269</v>
      </c>
      <c r="SE32" s="184">
        <f t="shared" si="29"/>
        <v>48270</v>
      </c>
      <c r="SF32" s="184">
        <f t="shared" si="29"/>
        <v>48271</v>
      </c>
      <c r="SG32" s="184">
        <f t="shared" si="29"/>
        <v>48272</v>
      </c>
      <c r="SH32" s="184">
        <f t="shared" si="29"/>
        <v>48273</v>
      </c>
      <c r="SI32" s="185">
        <f t="shared" ref="SI32" si="30">IF(TEXT(SH32,"mm")="03",SH32,SH32+1)</f>
        <v>48274</v>
      </c>
    </row>
    <row r="33" spans="1:503" x14ac:dyDescent="0.15">
      <c r="A33" s="17">
        <v>2032</v>
      </c>
      <c r="B33" s="16">
        <v>29</v>
      </c>
      <c r="QS33" s="186"/>
      <c r="QT33" s="16">
        <v>29</v>
      </c>
      <c r="QV33" s="18"/>
      <c r="QX33" s="18"/>
      <c r="QZ33" s="18"/>
      <c r="RB33" s="18"/>
      <c r="RD33" s="18"/>
      <c r="RF33" s="18">
        <v>1</v>
      </c>
      <c r="RG33" s="18">
        <v>2</v>
      </c>
      <c r="RH33" s="18">
        <v>3</v>
      </c>
      <c r="RI33" s="18">
        <v>4</v>
      </c>
      <c r="RJ33" s="18">
        <v>5</v>
      </c>
      <c r="RK33" s="18">
        <v>6</v>
      </c>
      <c r="RL33" s="18">
        <v>7</v>
      </c>
      <c r="RM33" s="18">
        <v>8</v>
      </c>
      <c r="RN33" s="18">
        <v>9</v>
      </c>
      <c r="RO33" s="18">
        <v>10</v>
      </c>
      <c r="RP33" s="18">
        <v>11</v>
      </c>
      <c r="RQ33" s="18">
        <v>12</v>
      </c>
      <c r="RR33" s="18">
        <v>13</v>
      </c>
      <c r="RS33" s="18">
        <v>14</v>
      </c>
      <c r="RT33" s="18">
        <v>15</v>
      </c>
      <c r="RU33" s="18">
        <v>16</v>
      </c>
      <c r="RV33" s="18">
        <v>17</v>
      </c>
      <c r="RW33" s="18">
        <v>18</v>
      </c>
      <c r="RX33" s="18">
        <v>19</v>
      </c>
      <c r="RY33" s="18">
        <v>20</v>
      </c>
      <c r="RZ33" s="18">
        <v>21</v>
      </c>
      <c r="SA33" s="18">
        <v>22</v>
      </c>
      <c r="SB33" s="18">
        <v>23</v>
      </c>
      <c r="SC33" s="18">
        <v>24</v>
      </c>
      <c r="SD33" s="18">
        <v>25</v>
      </c>
      <c r="SE33" s="18">
        <v>26</v>
      </c>
      <c r="SF33" s="18">
        <v>27</v>
      </c>
      <c r="SG33" s="18">
        <v>28</v>
      </c>
      <c r="SH33" s="18">
        <v>0</v>
      </c>
    </row>
    <row r="34" spans="1:503" x14ac:dyDescent="0.15">
      <c r="A34" s="17"/>
      <c r="B34" s="16">
        <v>30</v>
      </c>
      <c r="QS34" s="186" t="s">
        <v>138</v>
      </c>
      <c r="QT34" s="16">
        <v>30</v>
      </c>
      <c r="QU34" s="183">
        <v>48274</v>
      </c>
      <c r="QV34" s="185">
        <f>QU34+31</f>
        <v>48305</v>
      </c>
      <c r="QW34" s="183">
        <f>QV34+30</f>
        <v>48335</v>
      </c>
      <c r="QX34" s="185">
        <f t="shared" si="3"/>
        <v>48366</v>
      </c>
      <c r="QY34" s="183">
        <f>QX34+30</f>
        <v>48396</v>
      </c>
      <c r="QZ34" s="185">
        <f t="shared" si="3"/>
        <v>48427</v>
      </c>
      <c r="RA34" s="183">
        <f t="shared" si="3"/>
        <v>48458</v>
      </c>
      <c r="RB34" s="185">
        <f>RA34+30</f>
        <v>48488</v>
      </c>
      <c r="RC34" s="183">
        <f t="shared" si="3"/>
        <v>48519</v>
      </c>
      <c r="RD34" s="185">
        <f>RC34+30</f>
        <v>48549</v>
      </c>
      <c r="RE34" s="183">
        <f t="shared" si="3"/>
        <v>48580</v>
      </c>
      <c r="RF34" s="185">
        <f t="shared" si="3"/>
        <v>48611</v>
      </c>
      <c r="RG34" s="185">
        <f t="shared" ref="RG34:SH34" si="31">1+RF34</f>
        <v>48612</v>
      </c>
      <c r="RH34" s="185">
        <f t="shared" si="31"/>
        <v>48613</v>
      </c>
      <c r="RI34" s="185">
        <f t="shared" si="31"/>
        <v>48614</v>
      </c>
      <c r="RJ34" s="185">
        <f t="shared" si="31"/>
        <v>48615</v>
      </c>
      <c r="RK34" s="185">
        <f t="shared" si="31"/>
        <v>48616</v>
      </c>
      <c r="RL34" s="185">
        <f t="shared" si="31"/>
        <v>48617</v>
      </c>
      <c r="RM34" s="185">
        <f t="shared" si="31"/>
        <v>48618</v>
      </c>
      <c r="RN34" s="185">
        <f t="shared" si="31"/>
        <v>48619</v>
      </c>
      <c r="RO34" s="185">
        <f t="shared" si="31"/>
        <v>48620</v>
      </c>
      <c r="RP34" s="185">
        <f t="shared" si="31"/>
        <v>48621</v>
      </c>
      <c r="RQ34" s="185">
        <f t="shared" si="31"/>
        <v>48622</v>
      </c>
      <c r="RR34" s="185">
        <f t="shared" si="31"/>
        <v>48623</v>
      </c>
      <c r="RS34" s="185">
        <f t="shared" si="31"/>
        <v>48624</v>
      </c>
      <c r="RT34" s="185">
        <f t="shared" si="31"/>
        <v>48625</v>
      </c>
      <c r="RU34" s="185">
        <f t="shared" si="31"/>
        <v>48626</v>
      </c>
      <c r="RV34" s="185">
        <f t="shared" si="31"/>
        <v>48627</v>
      </c>
      <c r="RW34" s="185">
        <f t="shared" si="31"/>
        <v>48628</v>
      </c>
      <c r="RX34" s="185">
        <f t="shared" si="31"/>
        <v>48629</v>
      </c>
      <c r="RY34" s="185">
        <f t="shared" si="31"/>
        <v>48630</v>
      </c>
      <c r="RZ34" s="185">
        <f t="shared" si="31"/>
        <v>48631</v>
      </c>
      <c r="SA34" s="185">
        <f t="shared" si="31"/>
        <v>48632</v>
      </c>
      <c r="SB34" s="185">
        <f t="shared" si="31"/>
        <v>48633</v>
      </c>
      <c r="SC34" s="185">
        <f t="shared" si="31"/>
        <v>48634</v>
      </c>
      <c r="SD34" s="185">
        <f t="shared" si="31"/>
        <v>48635</v>
      </c>
      <c r="SE34" s="185">
        <f t="shared" si="31"/>
        <v>48636</v>
      </c>
      <c r="SF34" s="185">
        <f t="shared" si="31"/>
        <v>48637</v>
      </c>
      <c r="SG34" s="185">
        <f t="shared" si="31"/>
        <v>48638</v>
      </c>
      <c r="SH34" s="185">
        <f t="shared" si="31"/>
        <v>48639</v>
      </c>
      <c r="SI34" s="183">
        <f t="shared" ref="SI34" si="32">IF(TEXT(SH34,"mm")="03",SH34,SH34+1)</f>
        <v>48639</v>
      </c>
    </row>
    <row r="35" spans="1:503" x14ac:dyDescent="0.15">
      <c r="A35" s="17">
        <v>2033</v>
      </c>
      <c r="B35" s="16">
        <v>31</v>
      </c>
      <c r="QS35" s="186"/>
      <c r="QT35" s="16">
        <v>31</v>
      </c>
      <c r="QU35" s="18"/>
      <c r="QV35" s="74"/>
      <c r="QW35" s="18"/>
      <c r="QX35" s="74"/>
      <c r="QY35" s="18"/>
      <c r="QZ35" s="74"/>
      <c r="RA35" s="18"/>
      <c r="RB35" s="74"/>
      <c r="RC35" s="18"/>
      <c r="RD35" s="74"/>
      <c r="RE35" s="18"/>
      <c r="RF35" s="74">
        <v>1</v>
      </c>
      <c r="RG35" s="74">
        <v>2</v>
      </c>
      <c r="RH35" s="74">
        <v>3</v>
      </c>
      <c r="RI35" s="74">
        <v>4</v>
      </c>
      <c r="RJ35" s="74">
        <v>5</v>
      </c>
      <c r="RK35" s="74">
        <v>6</v>
      </c>
      <c r="RL35" s="74">
        <v>7</v>
      </c>
      <c r="RM35" s="74">
        <v>8</v>
      </c>
      <c r="RN35" s="74">
        <v>9</v>
      </c>
      <c r="RO35" s="74">
        <v>10</v>
      </c>
      <c r="RP35" s="74">
        <v>11</v>
      </c>
      <c r="RQ35" s="74">
        <v>12</v>
      </c>
      <c r="RR35" s="74">
        <v>13</v>
      </c>
      <c r="RS35" s="74">
        <v>14</v>
      </c>
      <c r="RT35" s="74">
        <v>15</v>
      </c>
      <c r="RU35" s="74">
        <v>16</v>
      </c>
      <c r="RV35" s="74">
        <v>17</v>
      </c>
      <c r="RW35" s="74">
        <v>18</v>
      </c>
      <c r="RX35" s="74">
        <v>19</v>
      </c>
      <c r="RY35" s="74">
        <v>20</v>
      </c>
      <c r="RZ35" s="74">
        <v>21</v>
      </c>
      <c r="SA35" s="74">
        <v>22</v>
      </c>
      <c r="SB35" s="74">
        <v>23</v>
      </c>
      <c r="SC35" s="74">
        <v>24</v>
      </c>
      <c r="SD35" s="74">
        <v>25</v>
      </c>
      <c r="SE35" s="74">
        <v>26</v>
      </c>
      <c r="SF35" s="74">
        <v>27</v>
      </c>
      <c r="SG35" s="74">
        <v>28</v>
      </c>
      <c r="SH35" s="74">
        <v>0</v>
      </c>
      <c r="SI35" s="18"/>
    </row>
    <row r="36" spans="1:503" x14ac:dyDescent="0.15">
      <c r="A36" s="17"/>
      <c r="B36" s="16">
        <v>32</v>
      </c>
      <c r="QS36" s="186" t="s">
        <v>139</v>
      </c>
      <c r="QT36" s="16">
        <v>32</v>
      </c>
      <c r="QU36" s="185">
        <v>48639</v>
      </c>
      <c r="QV36" s="184">
        <f>QU36+31</f>
        <v>48670</v>
      </c>
      <c r="QW36" s="185">
        <f>QV36+30</f>
        <v>48700</v>
      </c>
      <c r="QX36" s="184">
        <f t="shared" si="3"/>
        <v>48731</v>
      </c>
      <c r="QY36" s="185">
        <f>QX36+30</f>
        <v>48761</v>
      </c>
      <c r="QZ36" s="184">
        <f t="shared" si="3"/>
        <v>48792</v>
      </c>
      <c r="RA36" s="185">
        <f t="shared" si="3"/>
        <v>48823</v>
      </c>
      <c r="RB36" s="184">
        <f>RA36+30</f>
        <v>48853</v>
      </c>
      <c r="RC36" s="185">
        <f t="shared" si="3"/>
        <v>48884</v>
      </c>
      <c r="RD36" s="184">
        <f>RC36+30</f>
        <v>48914</v>
      </c>
      <c r="RE36" s="185">
        <f t="shared" si="3"/>
        <v>48945</v>
      </c>
      <c r="RF36" s="184">
        <f t="shared" si="3"/>
        <v>48976</v>
      </c>
      <c r="RG36" s="184">
        <f t="shared" ref="RG36:SH36" si="33">1+RF36</f>
        <v>48977</v>
      </c>
      <c r="RH36" s="184">
        <f t="shared" si="33"/>
        <v>48978</v>
      </c>
      <c r="RI36" s="184">
        <f t="shared" si="33"/>
        <v>48979</v>
      </c>
      <c r="RJ36" s="184">
        <f t="shared" si="33"/>
        <v>48980</v>
      </c>
      <c r="RK36" s="184">
        <f t="shared" si="33"/>
        <v>48981</v>
      </c>
      <c r="RL36" s="184">
        <f t="shared" si="33"/>
        <v>48982</v>
      </c>
      <c r="RM36" s="184">
        <f t="shared" si="33"/>
        <v>48983</v>
      </c>
      <c r="RN36" s="184">
        <f t="shared" si="33"/>
        <v>48984</v>
      </c>
      <c r="RO36" s="184">
        <f t="shared" si="33"/>
        <v>48985</v>
      </c>
      <c r="RP36" s="184">
        <f t="shared" si="33"/>
        <v>48986</v>
      </c>
      <c r="RQ36" s="184">
        <f t="shared" si="33"/>
        <v>48987</v>
      </c>
      <c r="RR36" s="184">
        <f t="shared" si="33"/>
        <v>48988</v>
      </c>
      <c r="RS36" s="184">
        <f t="shared" si="33"/>
        <v>48989</v>
      </c>
      <c r="RT36" s="184">
        <f t="shared" si="33"/>
        <v>48990</v>
      </c>
      <c r="RU36" s="184">
        <f t="shared" si="33"/>
        <v>48991</v>
      </c>
      <c r="RV36" s="184">
        <f t="shared" si="33"/>
        <v>48992</v>
      </c>
      <c r="RW36" s="184">
        <f t="shared" si="33"/>
        <v>48993</v>
      </c>
      <c r="RX36" s="184">
        <f t="shared" si="33"/>
        <v>48994</v>
      </c>
      <c r="RY36" s="184">
        <f t="shared" si="33"/>
        <v>48995</v>
      </c>
      <c r="RZ36" s="184">
        <f t="shared" si="33"/>
        <v>48996</v>
      </c>
      <c r="SA36" s="184">
        <f t="shared" si="33"/>
        <v>48997</v>
      </c>
      <c r="SB36" s="184">
        <f t="shared" si="33"/>
        <v>48998</v>
      </c>
      <c r="SC36" s="184">
        <f t="shared" si="33"/>
        <v>48999</v>
      </c>
      <c r="SD36" s="184">
        <f t="shared" si="33"/>
        <v>49000</v>
      </c>
      <c r="SE36" s="184">
        <f t="shared" si="33"/>
        <v>49001</v>
      </c>
      <c r="SF36" s="184">
        <f t="shared" si="33"/>
        <v>49002</v>
      </c>
      <c r="SG36" s="184">
        <f t="shared" si="33"/>
        <v>49003</v>
      </c>
      <c r="SH36" s="184">
        <f t="shared" si="33"/>
        <v>49004</v>
      </c>
      <c r="SI36" s="185">
        <f t="shared" ref="SI36" si="34">IF(TEXT(SH36,"mm")="03",SH36,SH36+1)</f>
        <v>49004</v>
      </c>
    </row>
    <row r="37" spans="1:503" x14ac:dyDescent="0.15">
      <c r="A37" s="17">
        <v>2034</v>
      </c>
      <c r="B37" s="16">
        <v>33</v>
      </c>
      <c r="QS37" s="186"/>
      <c r="QT37" s="16">
        <v>33</v>
      </c>
      <c r="QV37" s="18"/>
      <c r="QX37" s="18"/>
      <c r="QZ37" s="18"/>
      <c r="RB37" s="18"/>
      <c r="RD37" s="18"/>
      <c r="RF37" s="18">
        <v>1</v>
      </c>
      <c r="RG37" s="18">
        <v>2</v>
      </c>
      <c r="RH37" s="18">
        <v>3</v>
      </c>
      <c r="RI37" s="18">
        <v>4</v>
      </c>
      <c r="RJ37" s="18">
        <v>5</v>
      </c>
      <c r="RK37" s="18">
        <v>6</v>
      </c>
      <c r="RL37" s="18">
        <v>7</v>
      </c>
      <c r="RM37" s="18">
        <v>8</v>
      </c>
      <c r="RN37" s="18">
        <v>9</v>
      </c>
      <c r="RO37" s="18">
        <v>10</v>
      </c>
      <c r="RP37" s="18">
        <v>11</v>
      </c>
      <c r="RQ37" s="18">
        <v>12</v>
      </c>
      <c r="RR37" s="18">
        <v>13</v>
      </c>
      <c r="RS37" s="18">
        <v>14</v>
      </c>
      <c r="RT37" s="18">
        <v>15</v>
      </c>
      <c r="RU37" s="18">
        <v>16</v>
      </c>
      <c r="RV37" s="18">
        <v>17</v>
      </c>
      <c r="RW37" s="18">
        <v>18</v>
      </c>
      <c r="RX37" s="18">
        <v>19</v>
      </c>
      <c r="RY37" s="18">
        <v>20</v>
      </c>
      <c r="RZ37" s="18">
        <v>21</v>
      </c>
      <c r="SA37" s="18">
        <v>22</v>
      </c>
      <c r="SB37" s="18">
        <v>23</v>
      </c>
      <c r="SC37" s="18">
        <v>24</v>
      </c>
      <c r="SD37" s="18">
        <v>25</v>
      </c>
      <c r="SE37" s="18">
        <v>26</v>
      </c>
      <c r="SF37" s="18">
        <v>27</v>
      </c>
      <c r="SG37" s="18">
        <v>28</v>
      </c>
      <c r="SH37" s="18">
        <v>0</v>
      </c>
    </row>
    <row r="38" spans="1:503" x14ac:dyDescent="0.15">
      <c r="B38" s="16">
        <v>34</v>
      </c>
      <c r="QS38" s="186" t="s">
        <v>140</v>
      </c>
      <c r="QT38" s="16">
        <v>34</v>
      </c>
      <c r="QU38" s="183">
        <v>49004</v>
      </c>
      <c r="QV38" s="185">
        <f>QU38+31</f>
        <v>49035</v>
      </c>
      <c r="QW38" s="183">
        <f>QV38+30</f>
        <v>49065</v>
      </c>
      <c r="QX38" s="185">
        <f t="shared" si="3"/>
        <v>49096</v>
      </c>
      <c r="QY38" s="183">
        <f>QX38+30</f>
        <v>49126</v>
      </c>
      <c r="QZ38" s="185">
        <f t="shared" si="3"/>
        <v>49157</v>
      </c>
      <c r="RA38" s="183">
        <f t="shared" si="3"/>
        <v>49188</v>
      </c>
      <c r="RB38" s="185">
        <f>RA38+30</f>
        <v>49218</v>
      </c>
      <c r="RC38" s="183">
        <f t="shared" si="3"/>
        <v>49249</v>
      </c>
      <c r="RD38" s="185">
        <f>RC38+30</f>
        <v>49279</v>
      </c>
      <c r="RE38" s="183">
        <f t="shared" si="3"/>
        <v>49310</v>
      </c>
      <c r="RF38" s="185">
        <f t="shared" si="3"/>
        <v>49341</v>
      </c>
      <c r="RG38" s="185">
        <f t="shared" ref="RG38:SH38" si="35">1+RF38</f>
        <v>49342</v>
      </c>
      <c r="RH38" s="185">
        <f t="shared" si="35"/>
        <v>49343</v>
      </c>
      <c r="RI38" s="185">
        <f t="shared" si="35"/>
        <v>49344</v>
      </c>
      <c r="RJ38" s="185">
        <f t="shared" si="35"/>
        <v>49345</v>
      </c>
      <c r="RK38" s="185">
        <f t="shared" si="35"/>
        <v>49346</v>
      </c>
      <c r="RL38" s="185">
        <f t="shared" si="35"/>
        <v>49347</v>
      </c>
      <c r="RM38" s="185">
        <f t="shared" si="35"/>
        <v>49348</v>
      </c>
      <c r="RN38" s="185">
        <f t="shared" si="35"/>
        <v>49349</v>
      </c>
      <c r="RO38" s="185">
        <f t="shared" si="35"/>
        <v>49350</v>
      </c>
      <c r="RP38" s="185">
        <f t="shared" si="35"/>
        <v>49351</v>
      </c>
      <c r="RQ38" s="185">
        <f t="shared" si="35"/>
        <v>49352</v>
      </c>
      <c r="RR38" s="185">
        <f t="shared" si="35"/>
        <v>49353</v>
      </c>
      <c r="RS38" s="185">
        <f t="shared" si="35"/>
        <v>49354</v>
      </c>
      <c r="RT38" s="185">
        <f t="shared" si="35"/>
        <v>49355</v>
      </c>
      <c r="RU38" s="185">
        <f t="shared" si="35"/>
        <v>49356</v>
      </c>
      <c r="RV38" s="185">
        <f t="shared" si="35"/>
        <v>49357</v>
      </c>
      <c r="RW38" s="185">
        <f t="shared" si="35"/>
        <v>49358</v>
      </c>
      <c r="RX38" s="185">
        <f t="shared" si="35"/>
        <v>49359</v>
      </c>
      <c r="RY38" s="185">
        <f t="shared" si="35"/>
        <v>49360</v>
      </c>
      <c r="RZ38" s="185">
        <f t="shared" si="35"/>
        <v>49361</v>
      </c>
      <c r="SA38" s="185">
        <f t="shared" si="35"/>
        <v>49362</v>
      </c>
      <c r="SB38" s="185">
        <f t="shared" si="35"/>
        <v>49363</v>
      </c>
      <c r="SC38" s="185">
        <f t="shared" si="35"/>
        <v>49364</v>
      </c>
      <c r="SD38" s="185">
        <f t="shared" si="35"/>
        <v>49365</v>
      </c>
      <c r="SE38" s="185">
        <f t="shared" si="35"/>
        <v>49366</v>
      </c>
      <c r="SF38" s="185">
        <f t="shared" si="35"/>
        <v>49367</v>
      </c>
      <c r="SG38" s="185">
        <f t="shared" si="35"/>
        <v>49368</v>
      </c>
      <c r="SH38" s="185">
        <f t="shared" si="35"/>
        <v>49369</v>
      </c>
      <c r="SI38" s="183">
        <f t="shared" ref="SI38" si="36">IF(TEXT(SH38,"mm")="03",SH38,SH38+1)</f>
        <v>49369</v>
      </c>
    </row>
    <row r="39" spans="1:503" x14ac:dyDescent="0.15">
      <c r="A39">
        <v>2035</v>
      </c>
      <c r="B39" s="16">
        <v>35</v>
      </c>
      <c r="QS39" s="186"/>
      <c r="QT39" s="16">
        <v>35</v>
      </c>
      <c r="QU39" s="18"/>
      <c r="QV39" s="74"/>
      <c r="QW39" s="18"/>
      <c r="QX39" s="74"/>
      <c r="QY39" s="18"/>
      <c r="QZ39" s="74"/>
      <c r="RA39" s="18"/>
      <c r="RB39" s="74"/>
      <c r="RC39" s="18"/>
      <c r="RD39" s="74"/>
      <c r="RE39" s="18"/>
      <c r="RF39" s="74">
        <v>1</v>
      </c>
      <c r="RG39" s="74">
        <v>2</v>
      </c>
      <c r="RH39" s="74">
        <v>3</v>
      </c>
      <c r="RI39" s="74">
        <v>4</v>
      </c>
      <c r="RJ39" s="74">
        <v>5</v>
      </c>
      <c r="RK39" s="74">
        <v>6</v>
      </c>
      <c r="RL39" s="74">
        <v>7</v>
      </c>
      <c r="RM39" s="74">
        <v>8</v>
      </c>
      <c r="RN39" s="74">
        <v>9</v>
      </c>
      <c r="RO39" s="74">
        <v>10</v>
      </c>
      <c r="RP39" s="74">
        <v>11</v>
      </c>
      <c r="RQ39" s="74">
        <v>12</v>
      </c>
      <c r="RR39" s="74">
        <v>13</v>
      </c>
      <c r="RS39" s="74">
        <v>14</v>
      </c>
      <c r="RT39" s="74">
        <v>15</v>
      </c>
      <c r="RU39" s="74">
        <v>16</v>
      </c>
      <c r="RV39" s="74">
        <v>17</v>
      </c>
      <c r="RW39" s="74">
        <v>18</v>
      </c>
      <c r="RX39" s="74">
        <v>19</v>
      </c>
      <c r="RY39" s="74">
        <v>20</v>
      </c>
      <c r="RZ39" s="74">
        <v>21</v>
      </c>
      <c r="SA39" s="74">
        <v>22</v>
      </c>
      <c r="SB39" s="74">
        <v>23</v>
      </c>
      <c r="SC39" s="74">
        <v>24</v>
      </c>
      <c r="SD39" s="74">
        <v>25</v>
      </c>
      <c r="SE39" s="74">
        <v>26</v>
      </c>
      <c r="SF39" s="74">
        <v>27</v>
      </c>
      <c r="SG39" s="74">
        <v>28</v>
      </c>
      <c r="SH39" s="74">
        <v>0</v>
      </c>
      <c r="SI39" s="18"/>
    </row>
    <row r="40" spans="1:503" x14ac:dyDescent="0.15">
      <c r="B40" s="16">
        <v>36</v>
      </c>
      <c r="QS40" s="186" t="s">
        <v>141</v>
      </c>
      <c r="QT40" s="16">
        <v>36</v>
      </c>
      <c r="QU40" s="185">
        <v>49369</v>
      </c>
      <c r="QV40" s="184">
        <f>QU40+31</f>
        <v>49400</v>
      </c>
      <c r="QW40" s="185">
        <f>QV40+30</f>
        <v>49430</v>
      </c>
      <c r="QX40" s="184">
        <f t="shared" si="3"/>
        <v>49461</v>
      </c>
      <c r="QY40" s="185">
        <f>QX40+30</f>
        <v>49491</v>
      </c>
      <c r="QZ40" s="184">
        <f t="shared" si="3"/>
        <v>49522</v>
      </c>
      <c r="RA40" s="185">
        <f t="shared" si="3"/>
        <v>49553</v>
      </c>
      <c r="RB40" s="184">
        <f>RA40+30</f>
        <v>49583</v>
      </c>
      <c r="RC40" s="185">
        <f t="shared" si="3"/>
        <v>49614</v>
      </c>
      <c r="RD40" s="184">
        <f>RC40+30</f>
        <v>49644</v>
      </c>
      <c r="RE40" s="185">
        <f t="shared" si="3"/>
        <v>49675</v>
      </c>
      <c r="RF40" s="184">
        <f t="shared" si="3"/>
        <v>49706</v>
      </c>
      <c r="RG40" s="184">
        <f t="shared" ref="RG40:SH40" si="37">1+RF40</f>
        <v>49707</v>
      </c>
      <c r="RH40" s="184">
        <f t="shared" si="37"/>
        <v>49708</v>
      </c>
      <c r="RI40" s="184">
        <f t="shared" si="37"/>
        <v>49709</v>
      </c>
      <c r="RJ40" s="184">
        <f t="shared" si="37"/>
        <v>49710</v>
      </c>
      <c r="RK40" s="184">
        <f t="shared" si="37"/>
        <v>49711</v>
      </c>
      <c r="RL40" s="184">
        <f t="shared" si="37"/>
        <v>49712</v>
      </c>
      <c r="RM40" s="184">
        <f t="shared" si="37"/>
        <v>49713</v>
      </c>
      <c r="RN40" s="184">
        <f t="shared" si="37"/>
        <v>49714</v>
      </c>
      <c r="RO40" s="184">
        <f t="shared" si="37"/>
        <v>49715</v>
      </c>
      <c r="RP40" s="184">
        <f t="shared" si="37"/>
        <v>49716</v>
      </c>
      <c r="RQ40" s="184">
        <f t="shared" si="37"/>
        <v>49717</v>
      </c>
      <c r="RR40" s="184">
        <f t="shared" si="37"/>
        <v>49718</v>
      </c>
      <c r="RS40" s="184">
        <f t="shared" si="37"/>
        <v>49719</v>
      </c>
      <c r="RT40" s="184">
        <f t="shared" si="37"/>
        <v>49720</v>
      </c>
      <c r="RU40" s="184">
        <f t="shared" si="37"/>
        <v>49721</v>
      </c>
      <c r="RV40" s="184">
        <f t="shared" si="37"/>
        <v>49722</v>
      </c>
      <c r="RW40" s="184">
        <f t="shared" si="37"/>
        <v>49723</v>
      </c>
      <c r="RX40" s="184">
        <f t="shared" si="37"/>
        <v>49724</v>
      </c>
      <c r="RY40" s="184">
        <f t="shared" si="37"/>
        <v>49725</v>
      </c>
      <c r="RZ40" s="184">
        <f t="shared" si="37"/>
        <v>49726</v>
      </c>
      <c r="SA40" s="184">
        <f t="shared" si="37"/>
        <v>49727</v>
      </c>
      <c r="SB40" s="184">
        <f t="shared" si="37"/>
        <v>49728</v>
      </c>
      <c r="SC40" s="184">
        <f t="shared" si="37"/>
        <v>49729</v>
      </c>
      <c r="SD40" s="184">
        <f t="shared" si="37"/>
        <v>49730</v>
      </c>
      <c r="SE40" s="184">
        <f t="shared" si="37"/>
        <v>49731</v>
      </c>
      <c r="SF40" s="184">
        <f t="shared" si="37"/>
        <v>49732</v>
      </c>
      <c r="SG40" s="184">
        <f t="shared" si="37"/>
        <v>49733</v>
      </c>
      <c r="SH40" s="184">
        <f t="shared" si="37"/>
        <v>49734</v>
      </c>
      <c r="SI40" s="185">
        <f t="shared" ref="SI40" si="38">IF(TEXT(SH40,"mm")="03",SH40,SH40+1)</f>
        <v>49735</v>
      </c>
    </row>
    <row r="41" spans="1:503" x14ac:dyDescent="0.15">
      <c r="A41">
        <v>2036</v>
      </c>
      <c r="B41" s="16">
        <v>37</v>
      </c>
      <c r="QS41" s="186"/>
      <c r="QT41" s="16">
        <v>37</v>
      </c>
      <c r="QV41" s="18"/>
      <c r="QX41" s="18"/>
      <c r="QZ41" s="18"/>
      <c r="RB41" s="18"/>
      <c r="RD41" s="18"/>
      <c r="RF41" s="18">
        <v>1</v>
      </c>
      <c r="RG41" s="18">
        <v>2</v>
      </c>
      <c r="RH41" s="18">
        <v>3</v>
      </c>
      <c r="RI41" s="18">
        <v>4</v>
      </c>
      <c r="RJ41" s="18">
        <v>5</v>
      </c>
      <c r="RK41" s="18">
        <v>6</v>
      </c>
      <c r="RL41" s="18">
        <v>7</v>
      </c>
      <c r="RM41" s="18">
        <v>8</v>
      </c>
      <c r="RN41" s="18">
        <v>9</v>
      </c>
      <c r="RO41" s="18">
        <v>10</v>
      </c>
      <c r="RP41" s="18">
        <v>11</v>
      </c>
      <c r="RQ41" s="18">
        <v>12</v>
      </c>
      <c r="RR41" s="18">
        <v>13</v>
      </c>
      <c r="RS41" s="18">
        <v>14</v>
      </c>
      <c r="RT41" s="18">
        <v>15</v>
      </c>
      <c r="RU41" s="18">
        <v>16</v>
      </c>
      <c r="RV41" s="18">
        <v>17</v>
      </c>
      <c r="RW41" s="18">
        <v>18</v>
      </c>
      <c r="RX41" s="18">
        <v>19</v>
      </c>
      <c r="RY41" s="18">
        <v>20</v>
      </c>
      <c r="RZ41" s="18">
        <v>21</v>
      </c>
      <c r="SA41" s="18">
        <v>22</v>
      </c>
      <c r="SB41" s="18">
        <v>23</v>
      </c>
      <c r="SC41" s="18">
        <v>24</v>
      </c>
      <c r="SD41" s="18">
        <v>25</v>
      </c>
      <c r="SE41" s="18">
        <v>26</v>
      </c>
      <c r="SF41" s="18">
        <v>27</v>
      </c>
      <c r="SG41" s="18">
        <v>28</v>
      </c>
      <c r="SH41" s="18">
        <v>0</v>
      </c>
    </row>
    <row r="42" spans="1:503" x14ac:dyDescent="0.15">
      <c r="B42" s="16">
        <v>38</v>
      </c>
      <c r="QS42" s="186" t="s">
        <v>142</v>
      </c>
      <c r="QT42" s="16">
        <v>38</v>
      </c>
      <c r="QU42" s="183">
        <v>49735</v>
      </c>
      <c r="QV42" s="185">
        <f>QU42+31</f>
        <v>49766</v>
      </c>
      <c r="QW42" s="183">
        <f>QV42+30</f>
        <v>49796</v>
      </c>
      <c r="QX42" s="185">
        <f t="shared" si="3"/>
        <v>49827</v>
      </c>
      <c r="QY42" s="183">
        <f>QX42+30</f>
        <v>49857</v>
      </c>
      <c r="QZ42" s="185">
        <f t="shared" si="3"/>
        <v>49888</v>
      </c>
      <c r="RA42" s="183">
        <f t="shared" si="3"/>
        <v>49919</v>
      </c>
      <c r="RB42" s="185">
        <f>RA42+30</f>
        <v>49949</v>
      </c>
      <c r="RC42" s="183">
        <f t="shared" si="3"/>
        <v>49980</v>
      </c>
      <c r="RD42" s="185">
        <f>RC42+30</f>
        <v>50010</v>
      </c>
      <c r="RE42" s="183">
        <f t="shared" si="3"/>
        <v>50041</v>
      </c>
      <c r="RF42" s="185">
        <f t="shared" si="3"/>
        <v>50072</v>
      </c>
      <c r="RG42" s="185">
        <f t="shared" ref="RG42:SH42" si="39">1+RF42</f>
        <v>50073</v>
      </c>
      <c r="RH42" s="185">
        <f t="shared" si="39"/>
        <v>50074</v>
      </c>
      <c r="RI42" s="185">
        <f t="shared" si="39"/>
        <v>50075</v>
      </c>
      <c r="RJ42" s="185">
        <f t="shared" si="39"/>
        <v>50076</v>
      </c>
      <c r="RK42" s="185">
        <f t="shared" si="39"/>
        <v>50077</v>
      </c>
      <c r="RL42" s="185">
        <f t="shared" si="39"/>
        <v>50078</v>
      </c>
      <c r="RM42" s="185">
        <f t="shared" si="39"/>
        <v>50079</v>
      </c>
      <c r="RN42" s="185">
        <f t="shared" si="39"/>
        <v>50080</v>
      </c>
      <c r="RO42" s="185">
        <f t="shared" si="39"/>
        <v>50081</v>
      </c>
      <c r="RP42" s="185">
        <f t="shared" si="39"/>
        <v>50082</v>
      </c>
      <c r="RQ42" s="185">
        <f t="shared" si="39"/>
        <v>50083</v>
      </c>
      <c r="RR42" s="185">
        <f t="shared" si="39"/>
        <v>50084</v>
      </c>
      <c r="RS42" s="185">
        <f t="shared" si="39"/>
        <v>50085</v>
      </c>
      <c r="RT42" s="185">
        <f t="shared" si="39"/>
        <v>50086</v>
      </c>
      <c r="RU42" s="185">
        <f t="shared" si="39"/>
        <v>50087</v>
      </c>
      <c r="RV42" s="185">
        <f t="shared" si="39"/>
        <v>50088</v>
      </c>
      <c r="RW42" s="185">
        <f t="shared" si="39"/>
        <v>50089</v>
      </c>
      <c r="RX42" s="185">
        <f t="shared" si="39"/>
        <v>50090</v>
      </c>
      <c r="RY42" s="185">
        <f t="shared" si="39"/>
        <v>50091</v>
      </c>
      <c r="RZ42" s="185">
        <f t="shared" si="39"/>
        <v>50092</v>
      </c>
      <c r="SA42" s="185">
        <f t="shared" si="39"/>
        <v>50093</v>
      </c>
      <c r="SB42" s="185">
        <f t="shared" si="39"/>
        <v>50094</v>
      </c>
      <c r="SC42" s="185">
        <f t="shared" si="39"/>
        <v>50095</v>
      </c>
      <c r="SD42" s="185">
        <f t="shared" si="39"/>
        <v>50096</v>
      </c>
      <c r="SE42" s="185">
        <f t="shared" si="39"/>
        <v>50097</v>
      </c>
      <c r="SF42" s="185">
        <f t="shared" si="39"/>
        <v>50098</v>
      </c>
      <c r="SG42" s="185">
        <f t="shared" si="39"/>
        <v>50099</v>
      </c>
      <c r="SH42" s="185">
        <f t="shared" si="39"/>
        <v>50100</v>
      </c>
      <c r="SI42" s="183">
        <f t="shared" ref="SI42" si="40">IF(TEXT(SH42,"mm")="03",SH42,SH42+1)</f>
        <v>50100</v>
      </c>
    </row>
    <row r="43" spans="1:503" x14ac:dyDescent="0.15">
      <c r="A43">
        <v>2037</v>
      </c>
      <c r="B43" s="16">
        <v>39</v>
      </c>
      <c r="QS43" s="186"/>
      <c r="QT43" s="16">
        <v>39</v>
      </c>
      <c r="QU43" s="18"/>
      <c r="QV43" s="74"/>
      <c r="QW43" s="18"/>
      <c r="QX43" s="74"/>
      <c r="QY43" s="18"/>
      <c r="QZ43" s="74"/>
      <c r="RA43" s="18"/>
      <c r="RB43" s="74"/>
      <c r="RC43" s="18"/>
      <c r="RD43" s="74"/>
      <c r="RE43" s="18"/>
      <c r="RF43" s="74">
        <v>1</v>
      </c>
      <c r="RG43" s="74">
        <v>2</v>
      </c>
      <c r="RH43" s="74">
        <v>3</v>
      </c>
      <c r="RI43" s="74">
        <v>4</v>
      </c>
      <c r="RJ43" s="74">
        <v>5</v>
      </c>
      <c r="RK43" s="74">
        <v>6</v>
      </c>
      <c r="RL43" s="74">
        <v>7</v>
      </c>
      <c r="RM43" s="74">
        <v>8</v>
      </c>
      <c r="RN43" s="74">
        <v>9</v>
      </c>
      <c r="RO43" s="74">
        <v>10</v>
      </c>
      <c r="RP43" s="74">
        <v>11</v>
      </c>
      <c r="RQ43" s="74">
        <v>12</v>
      </c>
      <c r="RR43" s="74">
        <v>13</v>
      </c>
      <c r="RS43" s="74">
        <v>14</v>
      </c>
      <c r="RT43" s="74">
        <v>15</v>
      </c>
      <c r="RU43" s="74">
        <v>16</v>
      </c>
      <c r="RV43" s="74">
        <v>17</v>
      </c>
      <c r="RW43" s="74">
        <v>18</v>
      </c>
      <c r="RX43" s="74">
        <v>19</v>
      </c>
      <c r="RY43" s="74">
        <v>20</v>
      </c>
      <c r="RZ43" s="74">
        <v>21</v>
      </c>
      <c r="SA43" s="74">
        <v>22</v>
      </c>
      <c r="SB43" s="74">
        <v>23</v>
      </c>
      <c r="SC43" s="74">
        <v>24</v>
      </c>
      <c r="SD43" s="74">
        <v>25</v>
      </c>
      <c r="SE43" s="74">
        <v>26</v>
      </c>
      <c r="SF43" s="74">
        <v>27</v>
      </c>
      <c r="SG43" s="74">
        <v>28</v>
      </c>
      <c r="SH43" s="74">
        <v>0</v>
      </c>
      <c r="SI43" s="18"/>
    </row>
    <row r="44" spans="1:503" x14ac:dyDescent="0.15">
      <c r="B44" s="16">
        <v>40</v>
      </c>
      <c r="QS44" s="186" t="s">
        <v>143</v>
      </c>
      <c r="QT44" s="16">
        <v>40</v>
      </c>
      <c r="QU44" s="185">
        <v>50100</v>
      </c>
      <c r="QV44" s="184">
        <f>QU44+31</f>
        <v>50131</v>
      </c>
      <c r="QW44" s="185">
        <f>QV44+30</f>
        <v>50161</v>
      </c>
      <c r="QX44" s="184">
        <f t="shared" si="3"/>
        <v>50192</v>
      </c>
      <c r="QY44" s="185">
        <f>QX44+30</f>
        <v>50222</v>
      </c>
      <c r="QZ44" s="184">
        <f t="shared" si="3"/>
        <v>50253</v>
      </c>
      <c r="RA44" s="185">
        <f t="shared" si="3"/>
        <v>50284</v>
      </c>
      <c r="RB44" s="184">
        <f>RA44+30</f>
        <v>50314</v>
      </c>
      <c r="RC44" s="185">
        <f t="shared" si="3"/>
        <v>50345</v>
      </c>
      <c r="RD44" s="184">
        <f>RC44+30</f>
        <v>50375</v>
      </c>
      <c r="RE44" s="185">
        <f t="shared" si="3"/>
        <v>50406</v>
      </c>
      <c r="RF44" s="184">
        <f t="shared" si="3"/>
        <v>50437</v>
      </c>
      <c r="RG44" s="184">
        <f t="shared" ref="RG44:SH44" si="41">1+RF44</f>
        <v>50438</v>
      </c>
      <c r="RH44" s="184">
        <f t="shared" si="41"/>
        <v>50439</v>
      </c>
      <c r="RI44" s="184">
        <f t="shared" si="41"/>
        <v>50440</v>
      </c>
      <c r="RJ44" s="184">
        <f t="shared" si="41"/>
        <v>50441</v>
      </c>
      <c r="RK44" s="184">
        <f t="shared" si="41"/>
        <v>50442</v>
      </c>
      <c r="RL44" s="184">
        <f t="shared" si="41"/>
        <v>50443</v>
      </c>
      <c r="RM44" s="184">
        <f t="shared" si="41"/>
        <v>50444</v>
      </c>
      <c r="RN44" s="184">
        <f t="shared" si="41"/>
        <v>50445</v>
      </c>
      <c r="RO44" s="184">
        <f t="shared" si="41"/>
        <v>50446</v>
      </c>
      <c r="RP44" s="184">
        <f t="shared" si="41"/>
        <v>50447</v>
      </c>
      <c r="RQ44" s="184">
        <f t="shared" si="41"/>
        <v>50448</v>
      </c>
      <c r="RR44" s="184">
        <f t="shared" si="41"/>
        <v>50449</v>
      </c>
      <c r="RS44" s="184">
        <f t="shared" si="41"/>
        <v>50450</v>
      </c>
      <c r="RT44" s="184">
        <f t="shared" si="41"/>
        <v>50451</v>
      </c>
      <c r="RU44" s="184">
        <f t="shared" si="41"/>
        <v>50452</v>
      </c>
      <c r="RV44" s="184">
        <f t="shared" si="41"/>
        <v>50453</v>
      </c>
      <c r="RW44" s="184">
        <f t="shared" si="41"/>
        <v>50454</v>
      </c>
      <c r="RX44" s="184">
        <f t="shared" si="41"/>
        <v>50455</v>
      </c>
      <c r="RY44" s="184">
        <f t="shared" si="41"/>
        <v>50456</v>
      </c>
      <c r="RZ44" s="184">
        <f t="shared" si="41"/>
        <v>50457</v>
      </c>
      <c r="SA44" s="184">
        <f t="shared" si="41"/>
        <v>50458</v>
      </c>
      <c r="SB44" s="184">
        <f t="shared" si="41"/>
        <v>50459</v>
      </c>
      <c r="SC44" s="184">
        <f t="shared" si="41"/>
        <v>50460</v>
      </c>
      <c r="SD44" s="184">
        <f t="shared" si="41"/>
        <v>50461</v>
      </c>
      <c r="SE44" s="184">
        <f t="shared" si="41"/>
        <v>50462</v>
      </c>
      <c r="SF44" s="184">
        <f t="shared" si="41"/>
        <v>50463</v>
      </c>
      <c r="SG44" s="184">
        <f t="shared" si="41"/>
        <v>50464</v>
      </c>
      <c r="SH44" s="184">
        <f t="shared" si="41"/>
        <v>50465</v>
      </c>
      <c r="SI44" s="185">
        <f t="shared" ref="SI44" si="42">IF(TEXT(SH44,"mm")="03",SH44,SH44+1)</f>
        <v>50465</v>
      </c>
    </row>
    <row r="45" spans="1:503" x14ac:dyDescent="0.15">
      <c r="QV45" s="18"/>
      <c r="QX45" s="18"/>
      <c r="QZ45" s="18"/>
      <c r="RB45" s="18"/>
      <c r="RD45" s="18"/>
      <c r="RF45" s="18">
        <v>1</v>
      </c>
      <c r="RG45" s="18">
        <v>2</v>
      </c>
      <c r="RH45" s="18">
        <v>3</v>
      </c>
      <c r="RI45" s="18">
        <v>4</v>
      </c>
      <c r="RJ45" s="18">
        <v>5</v>
      </c>
      <c r="RK45" s="18">
        <v>6</v>
      </c>
      <c r="RL45" s="18">
        <v>7</v>
      </c>
      <c r="RM45" s="18">
        <v>8</v>
      </c>
      <c r="RN45" s="18">
        <v>9</v>
      </c>
      <c r="RO45" s="18">
        <v>10</v>
      </c>
      <c r="RP45" s="18">
        <v>11</v>
      </c>
      <c r="RQ45" s="18">
        <v>12</v>
      </c>
      <c r="RR45" s="18">
        <v>13</v>
      </c>
      <c r="RS45" s="18">
        <v>14</v>
      </c>
      <c r="RT45" s="18">
        <v>15</v>
      </c>
      <c r="RU45" s="18">
        <v>16</v>
      </c>
      <c r="RV45" s="18">
        <v>17</v>
      </c>
      <c r="RW45" s="18">
        <v>18</v>
      </c>
      <c r="RX45" s="18">
        <v>19</v>
      </c>
      <c r="RY45" s="18">
        <v>20</v>
      </c>
      <c r="RZ45" s="18">
        <v>21</v>
      </c>
      <c r="SA45" s="18">
        <v>22</v>
      </c>
      <c r="SB45" s="18">
        <v>23</v>
      </c>
      <c r="SC45" s="18">
        <v>24</v>
      </c>
      <c r="SD45" s="18">
        <v>25</v>
      </c>
      <c r="SE45" s="18">
        <v>26</v>
      </c>
      <c r="SF45" s="18">
        <v>27</v>
      </c>
      <c r="SG45" s="18">
        <v>28</v>
      </c>
      <c r="SH45" s="18">
        <v>0</v>
      </c>
    </row>
    <row r="46" spans="1:503" x14ac:dyDescent="0.15">
      <c r="QU46" s="183"/>
      <c r="QV46" s="185">
        <f>QU46+31</f>
        <v>31</v>
      </c>
      <c r="QW46" s="183">
        <f>QV46+30</f>
        <v>61</v>
      </c>
      <c r="QX46" s="185">
        <f t="shared" si="3"/>
        <v>92</v>
      </c>
      <c r="QY46" s="183">
        <f>QX46+30</f>
        <v>122</v>
      </c>
      <c r="QZ46" s="185">
        <f t="shared" si="3"/>
        <v>153</v>
      </c>
      <c r="RA46" s="183">
        <f t="shared" si="3"/>
        <v>184</v>
      </c>
      <c r="RB46" s="185">
        <f>RA46+30</f>
        <v>214</v>
      </c>
      <c r="RC46" s="183">
        <f t="shared" si="3"/>
        <v>245</v>
      </c>
      <c r="RD46" s="185">
        <f>RC46+30</f>
        <v>275</v>
      </c>
      <c r="RE46" s="183">
        <f t="shared" si="3"/>
        <v>306</v>
      </c>
      <c r="RF46" s="185">
        <f t="shared" si="3"/>
        <v>337</v>
      </c>
      <c r="RG46" s="185">
        <f t="shared" ref="RG46:SH46" si="43">1+RF46</f>
        <v>338</v>
      </c>
      <c r="RH46" s="185">
        <f t="shared" si="43"/>
        <v>339</v>
      </c>
      <c r="RI46" s="185">
        <f t="shared" si="43"/>
        <v>340</v>
      </c>
      <c r="RJ46" s="185">
        <f t="shared" si="43"/>
        <v>341</v>
      </c>
      <c r="RK46" s="185">
        <f t="shared" si="43"/>
        <v>342</v>
      </c>
      <c r="RL46" s="185">
        <f t="shared" si="43"/>
        <v>343</v>
      </c>
      <c r="RM46" s="185">
        <f t="shared" si="43"/>
        <v>344</v>
      </c>
      <c r="RN46" s="185">
        <f t="shared" si="43"/>
        <v>345</v>
      </c>
      <c r="RO46" s="185">
        <f t="shared" si="43"/>
        <v>346</v>
      </c>
      <c r="RP46" s="185">
        <f t="shared" si="43"/>
        <v>347</v>
      </c>
      <c r="RQ46" s="185">
        <f t="shared" si="43"/>
        <v>348</v>
      </c>
      <c r="RR46" s="185">
        <f t="shared" si="43"/>
        <v>349</v>
      </c>
      <c r="RS46" s="185">
        <f t="shared" si="43"/>
        <v>350</v>
      </c>
      <c r="RT46" s="185">
        <f t="shared" si="43"/>
        <v>351</v>
      </c>
      <c r="RU46" s="185">
        <f t="shared" si="43"/>
        <v>352</v>
      </c>
      <c r="RV46" s="185">
        <f t="shared" si="43"/>
        <v>353</v>
      </c>
      <c r="RW46" s="185">
        <f t="shared" si="43"/>
        <v>354</v>
      </c>
      <c r="RX46" s="185">
        <f t="shared" si="43"/>
        <v>355</v>
      </c>
      <c r="RY46" s="185">
        <f t="shared" si="43"/>
        <v>356</v>
      </c>
      <c r="RZ46" s="185">
        <f t="shared" si="43"/>
        <v>357</v>
      </c>
      <c r="SA46" s="185">
        <f t="shared" si="43"/>
        <v>358</v>
      </c>
      <c r="SB46" s="185">
        <f t="shared" si="43"/>
        <v>359</v>
      </c>
      <c r="SC46" s="185">
        <f t="shared" si="43"/>
        <v>360</v>
      </c>
      <c r="SD46" s="185">
        <f t="shared" si="43"/>
        <v>361</v>
      </c>
      <c r="SE46" s="185">
        <f t="shared" si="43"/>
        <v>362</v>
      </c>
      <c r="SF46" s="185">
        <f t="shared" si="43"/>
        <v>363</v>
      </c>
      <c r="SG46" s="185">
        <f t="shared" si="43"/>
        <v>364</v>
      </c>
      <c r="SH46" s="185">
        <f t="shared" si="43"/>
        <v>365</v>
      </c>
      <c r="SI46" s="183">
        <f t="shared" ref="SI46" si="44">IF(TEXT(SH46,"mm")="03",SH46,SH46+1)</f>
        <v>366</v>
      </c>
    </row>
    <row r="47" spans="1:503" x14ac:dyDescent="0.15">
      <c r="QU47" s="18"/>
      <c r="QV47" s="74"/>
      <c r="QW47" s="18"/>
      <c r="QX47" s="74"/>
      <c r="QY47" s="18"/>
      <c r="QZ47" s="74"/>
      <c r="RA47" s="18"/>
      <c r="RB47" s="74"/>
      <c r="RC47" s="18"/>
      <c r="RD47" s="74"/>
      <c r="RE47" s="18"/>
      <c r="RF47" s="74"/>
      <c r="RG47" s="74"/>
      <c r="RH47" s="74"/>
      <c r="RI47" s="74"/>
      <c r="RJ47" s="74"/>
      <c r="RK47" s="74"/>
      <c r="RL47" s="74"/>
      <c r="RM47" s="74"/>
      <c r="RN47" s="74"/>
      <c r="RO47" s="74"/>
      <c r="RP47" s="74"/>
      <c r="RQ47" s="74"/>
      <c r="RR47" s="74"/>
      <c r="RS47" s="74"/>
      <c r="RT47" s="74"/>
      <c r="RU47" s="74"/>
      <c r="RV47" s="74"/>
      <c r="RW47" s="74"/>
      <c r="RX47" s="74"/>
      <c r="RY47" s="74"/>
      <c r="RZ47" s="74"/>
      <c r="SA47" s="74"/>
      <c r="SB47" s="74"/>
      <c r="SC47" s="74"/>
      <c r="SD47" s="74"/>
      <c r="SE47" s="74"/>
      <c r="SF47" s="74"/>
      <c r="SG47" s="74"/>
      <c r="SH47" s="74"/>
      <c r="SI47" s="18"/>
    </row>
    <row r="48" spans="1:503" x14ac:dyDescent="0.15">
      <c r="QU48" s="185"/>
      <c r="QV48" s="184"/>
      <c r="QW48" s="185"/>
      <c r="QX48" s="184"/>
      <c r="QY48" s="185"/>
      <c r="QZ48" s="184"/>
      <c r="RA48" s="185"/>
      <c r="RB48" s="184"/>
      <c r="RC48" s="185"/>
      <c r="RD48" s="184"/>
      <c r="RE48" s="185"/>
      <c r="RF48" s="184"/>
      <c r="RG48" s="184"/>
      <c r="RH48" s="184"/>
      <c r="RI48" s="184"/>
      <c r="RJ48" s="184"/>
      <c r="RK48" s="184"/>
      <c r="RL48" s="184"/>
      <c r="RM48" s="184"/>
      <c r="RN48" s="184"/>
      <c r="RO48" s="184"/>
      <c r="RP48" s="184"/>
      <c r="RQ48" s="184"/>
      <c r="RR48" s="184"/>
      <c r="RS48" s="184"/>
      <c r="RT48" s="184"/>
      <c r="RU48" s="184"/>
      <c r="RV48" s="184"/>
      <c r="RW48" s="184"/>
      <c r="RX48" s="184"/>
      <c r="RY48" s="184"/>
      <c r="RZ48" s="184"/>
      <c r="SA48" s="184"/>
      <c r="SB48" s="184"/>
      <c r="SC48" s="184"/>
      <c r="SD48" s="184"/>
      <c r="SE48" s="184"/>
      <c r="SF48" s="184"/>
      <c r="SG48" s="184"/>
      <c r="SH48" s="184"/>
      <c r="SI48" s="185"/>
    </row>
  </sheetData>
  <phoneticPr fontId="2"/>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50"/>
  <sheetViews>
    <sheetView showGridLines="0" showZeros="0" view="pageBreakPreview" zoomScaleNormal="100" zoomScaleSheetLayoutView="100" workbookViewId="0">
      <selection activeCell="D5" sqref="D5:E5"/>
    </sheetView>
  </sheetViews>
  <sheetFormatPr defaultRowHeight="29.25" customHeight="1" x14ac:dyDescent="0.15"/>
  <cols>
    <col min="1" max="1" width="8" customWidth="1"/>
    <col min="2" max="2" width="12.375" customWidth="1"/>
    <col min="3" max="3" width="11.375" bestFit="1" customWidth="1"/>
    <col min="4" max="4" width="21.5" customWidth="1"/>
    <col min="5" max="5" width="7.125" bestFit="1" customWidth="1"/>
    <col min="6" max="6" width="10.5" bestFit="1" customWidth="1"/>
    <col min="7" max="7" width="9" customWidth="1"/>
    <col min="8" max="10" width="9" hidden="1" customWidth="1"/>
    <col min="11" max="11" width="9" customWidth="1"/>
    <col min="12" max="12" width="4.5" customWidth="1"/>
    <col min="13" max="13" width="9.25" customWidth="1"/>
    <col min="14" max="14" width="2.875" customWidth="1"/>
    <col min="15" max="16" width="9" customWidth="1"/>
  </cols>
  <sheetData>
    <row r="1" spans="2:13" ht="29.25" customHeight="1" x14ac:dyDescent="0.15">
      <c r="B1" s="43"/>
      <c r="E1" s="26"/>
    </row>
    <row r="2" spans="2:13" ht="30" customHeight="1" x14ac:dyDescent="0.15">
      <c r="F2" s="1"/>
      <c r="G2" s="1"/>
    </row>
    <row r="3" spans="2:13" ht="29.25" customHeight="1" x14ac:dyDescent="0.15">
      <c r="B3" s="103" t="s">
        <v>41</v>
      </c>
      <c r="C3" s="1"/>
      <c r="D3" s="104"/>
      <c r="E3" s="104"/>
      <c r="H3">
        <v>2018</v>
      </c>
      <c r="I3">
        <v>1</v>
      </c>
      <c r="J3">
        <v>2</v>
      </c>
      <c r="M3" s="17"/>
    </row>
    <row r="4" spans="2:13" ht="29.25" customHeight="1" x14ac:dyDescent="0.15">
      <c r="B4" s="97" t="s">
        <v>16</v>
      </c>
      <c r="C4" s="2" t="s">
        <v>40</v>
      </c>
      <c r="D4" s="350">
        <v>2025</v>
      </c>
      <c r="E4" s="350"/>
      <c r="H4">
        <v>2019</v>
      </c>
      <c r="I4">
        <v>3</v>
      </c>
      <c r="J4">
        <v>4</v>
      </c>
      <c r="M4" s="17"/>
    </row>
    <row r="5" spans="2:13" ht="29.25" customHeight="1" x14ac:dyDescent="0.15">
      <c r="B5" s="101" t="s">
        <v>15</v>
      </c>
      <c r="C5" s="38"/>
      <c r="D5" s="348"/>
      <c r="E5" s="349"/>
      <c r="H5">
        <v>2020</v>
      </c>
      <c r="I5">
        <v>5</v>
      </c>
      <c r="J5">
        <v>6</v>
      </c>
      <c r="M5" s="17"/>
    </row>
    <row r="6" spans="2:13" ht="29.25" customHeight="1" x14ac:dyDescent="0.15">
      <c r="B6" s="345" t="s">
        <v>12</v>
      </c>
      <c r="C6" s="99" t="s">
        <v>67</v>
      </c>
      <c r="D6" s="102"/>
      <c r="E6" s="40" t="str">
        <f>IF(D6="","",TEXT(D6,"(AAA)"))</f>
        <v/>
      </c>
      <c r="F6" t="s">
        <v>77</v>
      </c>
      <c r="H6">
        <v>2021</v>
      </c>
      <c r="I6">
        <v>7</v>
      </c>
      <c r="J6">
        <v>8</v>
      </c>
      <c r="M6" s="17"/>
    </row>
    <row r="7" spans="2:13" ht="29.25" customHeight="1" x14ac:dyDescent="0.15">
      <c r="B7" s="346"/>
      <c r="C7" s="100" t="s">
        <v>71</v>
      </c>
      <c r="D7" s="102"/>
      <c r="E7" s="40" t="str">
        <f>IF(D7="","",TEXT(D7,"(AAA)"))</f>
        <v/>
      </c>
      <c r="F7" t="s">
        <v>78</v>
      </c>
      <c r="H7">
        <v>2022</v>
      </c>
      <c r="I7">
        <v>9</v>
      </c>
      <c r="J7">
        <v>10</v>
      </c>
      <c r="M7" s="17"/>
    </row>
    <row r="8" spans="2:13" ht="29.25" customHeight="1" x14ac:dyDescent="0.15">
      <c r="B8" s="346"/>
      <c r="C8" s="100" t="s">
        <v>45</v>
      </c>
      <c r="D8" s="102"/>
      <c r="E8" s="40" t="str">
        <f>IF(D8="","",TEXT(D8,"(AAA)"))</f>
        <v/>
      </c>
      <c r="F8" t="s">
        <v>79</v>
      </c>
      <c r="H8">
        <v>2023</v>
      </c>
      <c r="I8">
        <v>11</v>
      </c>
      <c r="J8">
        <v>12</v>
      </c>
      <c r="M8" s="17"/>
    </row>
    <row r="9" spans="2:13" ht="29.25" customHeight="1" x14ac:dyDescent="0.15">
      <c r="B9" s="347"/>
      <c r="C9" s="99" t="s">
        <v>44</v>
      </c>
      <c r="D9" s="102"/>
      <c r="E9" s="40" t="str">
        <f t="shared" ref="E9" si="0">IF(D9="","",TEXT(D9,"(AAA)"))</f>
        <v/>
      </c>
      <c r="F9" t="s">
        <v>80</v>
      </c>
      <c r="H9">
        <v>2024</v>
      </c>
      <c r="I9">
        <v>13</v>
      </c>
      <c r="J9">
        <v>14</v>
      </c>
      <c r="M9" s="17"/>
    </row>
    <row r="10" spans="2:13" ht="29.25" customHeight="1" x14ac:dyDescent="0.15">
      <c r="H10">
        <v>2025</v>
      </c>
      <c r="I10">
        <v>15</v>
      </c>
      <c r="J10">
        <v>16</v>
      </c>
      <c r="M10" s="17"/>
    </row>
    <row r="11" spans="2:13" ht="29.25" customHeight="1" x14ac:dyDescent="0.15">
      <c r="H11">
        <v>2026</v>
      </c>
      <c r="I11">
        <v>17</v>
      </c>
      <c r="J11">
        <v>18</v>
      </c>
      <c r="M11" s="17"/>
    </row>
    <row r="12" spans="2:13" ht="29.25" customHeight="1" x14ac:dyDescent="0.15">
      <c r="H12">
        <v>2027</v>
      </c>
      <c r="I12">
        <v>19</v>
      </c>
      <c r="J12">
        <v>20</v>
      </c>
      <c r="M12" s="17"/>
    </row>
    <row r="13" spans="2:13" ht="29.25" customHeight="1" x14ac:dyDescent="0.15">
      <c r="H13">
        <v>2028</v>
      </c>
      <c r="I13">
        <v>21</v>
      </c>
      <c r="J13">
        <v>22</v>
      </c>
      <c r="M13" s="17"/>
    </row>
    <row r="14" spans="2:13" ht="29.25" customHeight="1" x14ac:dyDescent="0.15">
      <c r="H14">
        <v>2029</v>
      </c>
      <c r="I14">
        <v>23</v>
      </c>
      <c r="J14">
        <v>24</v>
      </c>
      <c r="M14" s="17"/>
    </row>
    <row r="15" spans="2:13" ht="29.25" customHeight="1" x14ac:dyDescent="0.15">
      <c r="H15">
        <v>2030</v>
      </c>
      <c r="I15">
        <v>25</v>
      </c>
      <c r="J15">
        <v>26</v>
      </c>
      <c r="M15" s="17"/>
    </row>
    <row r="16" spans="2:13" ht="29.25" customHeight="1" x14ac:dyDescent="0.15">
      <c r="H16">
        <v>2031</v>
      </c>
      <c r="I16">
        <v>27</v>
      </c>
      <c r="J16">
        <v>28</v>
      </c>
      <c r="M16" s="17"/>
    </row>
    <row r="17" spans="8:13" ht="29.25" customHeight="1" x14ac:dyDescent="0.15">
      <c r="H17">
        <v>2032</v>
      </c>
      <c r="I17">
        <v>29</v>
      </c>
      <c r="J17">
        <v>30</v>
      </c>
      <c r="M17" s="17"/>
    </row>
    <row r="18" spans="8:13" ht="29.25" customHeight="1" x14ac:dyDescent="0.15">
      <c r="H18">
        <v>2033</v>
      </c>
      <c r="I18">
        <v>31</v>
      </c>
      <c r="J18">
        <v>32</v>
      </c>
      <c r="M18" s="17"/>
    </row>
    <row r="19" spans="8:13" ht="29.25" customHeight="1" x14ac:dyDescent="0.15">
      <c r="H19">
        <v>2034</v>
      </c>
      <c r="I19">
        <v>33</v>
      </c>
      <c r="J19">
        <v>34</v>
      </c>
      <c r="M19" s="17"/>
    </row>
    <row r="20" spans="8:13" ht="29.25" customHeight="1" x14ac:dyDescent="0.15">
      <c r="H20">
        <v>2035</v>
      </c>
      <c r="I20">
        <v>35</v>
      </c>
      <c r="J20">
        <v>36</v>
      </c>
      <c r="M20" s="17"/>
    </row>
    <row r="21" spans="8:13" ht="29.25" customHeight="1" x14ac:dyDescent="0.15">
      <c r="H21">
        <v>2036</v>
      </c>
      <c r="I21">
        <v>37</v>
      </c>
      <c r="J21">
        <v>38</v>
      </c>
      <c r="M21" s="17"/>
    </row>
    <row r="22" spans="8:13" ht="29.25" customHeight="1" x14ac:dyDescent="0.15">
      <c r="M22" s="17"/>
    </row>
    <row r="23" spans="8:13" ht="29.25" customHeight="1" x14ac:dyDescent="0.15">
      <c r="M23" s="17"/>
    </row>
    <row r="24" spans="8:13" ht="29.25" customHeight="1" x14ac:dyDescent="0.15">
      <c r="M24" s="17"/>
    </row>
    <row r="25" spans="8:13" ht="29.25" customHeight="1" x14ac:dyDescent="0.15">
      <c r="M25" s="17"/>
    </row>
    <row r="26" spans="8:13" ht="29.25" customHeight="1" x14ac:dyDescent="0.15">
      <c r="M26" s="17"/>
    </row>
    <row r="27" spans="8:13" ht="29.25" customHeight="1" x14ac:dyDescent="0.15">
      <c r="M27" s="17"/>
    </row>
    <row r="28" spans="8:13" ht="29.25" customHeight="1" x14ac:dyDescent="0.15">
      <c r="M28" s="17"/>
    </row>
    <row r="29" spans="8:13" ht="29.25" customHeight="1" x14ac:dyDescent="0.15">
      <c r="M29" s="17"/>
    </row>
    <row r="30" spans="8:13" ht="29.25" customHeight="1" x14ac:dyDescent="0.15">
      <c r="M30" s="17"/>
    </row>
    <row r="31" spans="8:13" ht="29.25" customHeight="1" x14ac:dyDescent="0.15">
      <c r="M31" s="17"/>
    </row>
    <row r="32" spans="8:13" ht="29.25" customHeight="1" x14ac:dyDescent="0.15">
      <c r="M32" s="17"/>
    </row>
    <row r="33" spans="13:13" ht="29.25" customHeight="1" x14ac:dyDescent="0.15">
      <c r="M33" s="17"/>
    </row>
    <row r="34" spans="13:13" ht="29.25" customHeight="1" x14ac:dyDescent="0.15">
      <c r="M34" s="17"/>
    </row>
    <row r="35" spans="13:13" ht="29.25" customHeight="1" x14ac:dyDescent="0.15">
      <c r="M35" s="17"/>
    </row>
    <row r="36" spans="13:13" ht="29.25" customHeight="1" x14ac:dyDescent="0.15">
      <c r="M36" s="17"/>
    </row>
    <row r="37" spans="13:13" ht="29.25" customHeight="1" x14ac:dyDescent="0.15">
      <c r="M37" s="17"/>
    </row>
    <row r="38" spans="13:13" ht="29.25" customHeight="1" x14ac:dyDescent="0.15">
      <c r="M38" s="17"/>
    </row>
    <row r="39" spans="13:13" ht="29.25" customHeight="1" x14ac:dyDescent="0.15">
      <c r="M39" s="17"/>
    </row>
    <row r="40" spans="13:13" ht="29.25" customHeight="1" x14ac:dyDescent="0.15">
      <c r="M40" s="17"/>
    </row>
    <row r="41" spans="13:13" ht="29.25" customHeight="1" x14ac:dyDescent="0.15">
      <c r="M41" s="17"/>
    </row>
    <row r="42" spans="13:13" ht="29.25" customHeight="1" x14ac:dyDescent="0.15">
      <c r="M42" s="17"/>
    </row>
    <row r="43" spans="13:13" ht="29.25" customHeight="1" x14ac:dyDescent="0.15">
      <c r="M43" s="17"/>
    </row>
    <row r="44" spans="13:13" ht="29.25" customHeight="1" x14ac:dyDescent="0.15">
      <c r="M44" s="17"/>
    </row>
    <row r="45" spans="13:13" ht="29.25" customHeight="1" x14ac:dyDescent="0.15">
      <c r="M45" s="17"/>
    </row>
    <row r="46" spans="13:13" ht="29.25" customHeight="1" x14ac:dyDescent="0.15">
      <c r="M46" s="17"/>
    </row>
    <row r="47" spans="13:13" ht="29.25" customHeight="1" x14ac:dyDescent="0.15">
      <c r="M47" s="17"/>
    </row>
    <row r="48" spans="13:13" ht="29.25" customHeight="1" x14ac:dyDescent="0.15">
      <c r="M48" s="17"/>
    </row>
    <row r="49" spans="13:13" ht="29.25" customHeight="1" x14ac:dyDescent="0.15">
      <c r="M49" s="17"/>
    </row>
    <row r="50" spans="13:13" ht="29.25" customHeight="1" x14ac:dyDescent="0.15">
      <c r="M50" s="17"/>
    </row>
    <row r="51" spans="13:13" ht="29.25" customHeight="1" x14ac:dyDescent="0.15">
      <c r="M51" s="17"/>
    </row>
    <row r="52" spans="13:13" ht="29.25" customHeight="1" x14ac:dyDescent="0.15">
      <c r="M52" s="17"/>
    </row>
    <row r="53" spans="13:13" ht="29.25" customHeight="1" x14ac:dyDescent="0.15">
      <c r="M53" s="17"/>
    </row>
    <row r="54" spans="13:13" ht="29.25" customHeight="1" x14ac:dyDescent="0.15">
      <c r="M54" s="17"/>
    </row>
    <row r="55" spans="13:13" ht="29.25" customHeight="1" x14ac:dyDescent="0.15">
      <c r="M55" s="17"/>
    </row>
    <row r="56" spans="13:13" ht="29.25" customHeight="1" x14ac:dyDescent="0.15">
      <c r="M56" s="17"/>
    </row>
    <row r="57" spans="13:13" ht="29.25" customHeight="1" x14ac:dyDescent="0.15">
      <c r="M57" s="17"/>
    </row>
    <row r="58" spans="13:13" ht="29.25" customHeight="1" x14ac:dyDescent="0.15">
      <c r="M58" s="17"/>
    </row>
    <row r="59" spans="13:13" ht="29.25" customHeight="1" x14ac:dyDescent="0.15">
      <c r="M59" s="17"/>
    </row>
    <row r="60" spans="13:13" ht="29.25" customHeight="1" x14ac:dyDescent="0.15">
      <c r="M60" s="17"/>
    </row>
    <row r="61" spans="13:13" ht="29.25" customHeight="1" x14ac:dyDescent="0.15">
      <c r="M61" s="17"/>
    </row>
    <row r="62" spans="13:13" ht="29.25" customHeight="1" x14ac:dyDescent="0.15">
      <c r="M62" s="17"/>
    </row>
    <row r="63" spans="13:13" ht="29.25" customHeight="1" x14ac:dyDescent="0.15">
      <c r="M63" s="17"/>
    </row>
    <row r="64" spans="13:13" ht="29.25" customHeight="1" x14ac:dyDescent="0.15">
      <c r="M64" s="17"/>
    </row>
    <row r="65" spans="13:13" ht="29.25" customHeight="1" x14ac:dyDescent="0.15">
      <c r="M65" s="17"/>
    </row>
    <row r="66" spans="13:13" ht="29.25" customHeight="1" x14ac:dyDescent="0.15">
      <c r="M66" s="17"/>
    </row>
    <row r="67" spans="13:13" ht="29.25" customHeight="1" x14ac:dyDescent="0.15">
      <c r="M67" s="17"/>
    </row>
    <row r="68" spans="13:13" ht="29.25" customHeight="1" x14ac:dyDescent="0.15">
      <c r="M68" s="17"/>
    </row>
    <row r="69" spans="13:13" ht="29.25" customHeight="1" x14ac:dyDescent="0.15">
      <c r="M69" s="17"/>
    </row>
    <row r="70" spans="13:13" ht="29.25" customHeight="1" x14ac:dyDescent="0.15">
      <c r="M70" s="17"/>
    </row>
    <row r="71" spans="13:13" ht="29.25" customHeight="1" x14ac:dyDescent="0.15">
      <c r="M71" s="17"/>
    </row>
    <row r="72" spans="13:13" ht="29.25" customHeight="1" x14ac:dyDescent="0.15">
      <c r="M72" s="17"/>
    </row>
    <row r="73" spans="13:13" ht="29.25" customHeight="1" x14ac:dyDescent="0.15">
      <c r="M73" s="17"/>
    </row>
    <row r="74" spans="13:13" ht="29.25" customHeight="1" x14ac:dyDescent="0.15">
      <c r="M74" s="17"/>
    </row>
    <row r="75" spans="13:13" ht="29.25" customHeight="1" x14ac:dyDescent="0.15">
      <c r="M75" s="17"/>
    </row>
    <row r="76" spans="13:13" ht="29.25" customHeight="1" x14ac:dyDescent="0.15">
      <c r="M76" s="17"/>
    </row>
    <row r="77" spans="13:13" ht="29.25" customHeight="1" x14ac:dyDescent="0.15">
      <c r="M77" s="17"/>
    </row>
    <row r="78" spans="13:13" ht="29.25" customHeight="1" x14ac:dyDescent="0.15">
      <c r="M78" s="17"/>
    </row>
    <row r="79" spans="13:13" ht="29.25" customHeight="1" x14ac:dyDescent="0.15">
      <c r="M79" s="17"/>
    </row>
    <row r="80" spans="13:13" ht="29.25" customHeight="1" x14ac:dyDescent="0.15">
      <c r="M80" s="17"/>
    </row>
    <row r="81" spans="13:13" ht="29.25" customHeight="1" x14ac:dyDescent="0.15">
      <c r="M81" s="17"/>
    </row>
    <row r="82" spans="13:13" ht="29.25" customHeight="1" x14ac:dyDescent="0.15">
      <c r="M82" s="17"/>
    </row>
    <row r="83" spans="13:13" ht="29.25" customHeight="1" x14ac:dyDescent="0.15">
      <c r="M83" s="17"/>
    </row>
    <row r="84" spans="13:13" ht="29.25" customHeight="1" x14ac:dyDescent="0.15">
      <c r="M84" s="17"/>
    </row>
    <row r="85" spans="13:13" ht="29.25" customHeight="1" x14ac:dyDescent="0.15">
      <c r="M85" s="17"/>
    </row>
    <row r="86" spans="13:13" ht="29.25" customHeight="1" x14ac:dyDescent="0.15">
      <c r="M86" s="17"/>
    </row>
    <row r="87" spans="13:13" ht="29.25" customHeight="1" x14ac:dyDescent="0.15">
      <c r="M87" s="17"/>
    </row>
    <row r="88" spans="13:13" ht="29.25" customHeight="1" x14ac:dyDescent="0.15">
      <c r="M88" s="17"/>
    </row>
    <row r="89" spans="13:13" ht="29.25" customHeight="1" x14ac:dyDescent="0.15">
      <c r="M89" s="17"/>
    </row>
    <row r="90" spans="13:13" ht="29.25" customHeight="1" x14ac:dyDescent="0.15">
      <c r="M90" s="17"/>
    </row>
    <row r="91" spans="13:13" ht="29.25" customHeight="1" x14ac:dyDescent="0.15">
      <c r="M91" s="17"/>
    </row>
    <row r="92" spans="13:13" ht="29.25" customHeight="1" x14ac:dyDescent="0.15">
      <c r="M92" s="17"/>
    </row>
    <row r="93" spans="13:13" ht="29.25" customHeight="1" x14ac:dyDescent="0.15">
      <c r="M93" s="17"/>
    </row>
    <row r="94" spans="13:13" ht="29.25" customHeight="1" x14ac:dyDescent="0.15">
      <c r="M94" s="17"/>
    </row>
    <row r="95" spans="13:13" ht="29.25" customHeight="1" x14ac:dyDescent="0.15">
      <c r="M95" s="17"/>
    </row>
    <row r="96" spans="13:13" ht="29.25" customHeight="1" x14ac:dyDescent="0.15">
      <c r="M96" s="17"/>
    </row>
    <row r="97" spans="13:13" ht="29.25" customHeight="1" x14ac:dyDescent="0.15">
      <c r="M97" s="17"/>
    </row>
    <row r="98" spans="13:13" ht="29.25" customHeight="1" x14ac:dyDescent="0.15">
      <c r="M98" s="17"/>
    </row>
    <row r="99" spans="13:13" ht="29.25" customHeight="1" x14ac:dyDescent="0.15">
      <c r="M99" s="17"/>
    </row>
    <row r="100" spans="13:13" ht="29.25" customHeight="1" x14ac:dyDescent="0.15">
      <c r="M100" s="17"/>
    </row>
    <row r="101" spans="13:13" ht="29.25" customHeight="1" x14ac:dyDescent="0.15">
      <c r="M101" s="17"/>
    </row>
    <row r="102" spans="13:13" ht="29.25" customHeight="1" x14ac:dyDescent="0.15">
      <c r="M102" s="17"/>
    </row>
    <row r="103" spans="13:13" ht="29.25" customHeight="1" x14ac:dyDescent="0.15">
      <c r="M103" s="17"/>
    </row>
    <row r="104" spans="13:13" ht="29.25" customHeight="1" x14ac:dyDescent="0.15">
      <c r="M104" s="17"/>
    </row>
    <row r="105" spans="13:13" ht="29.25" customHeight="1" x14ac:dyDescent="0.15">
      <c r="M105" s="17"/>
    </row>
    <row r="106" spans="13:13" ht="29.25" customHeight="1" x14ac:dyDescent="0.15">
      <c r="M106" s="17"/>
    </row>
    <row r="107" spans="13:13" ht="29.25" customHeight="1" x14ac:dyDescent="0.15">
      <c r="M107" s="17"/>
    </row>
    <row r="108" spans="13:13" ht="29.25" customHeight="1" x14ac:dyDescent="0.15">
      <c r="M108" s="17"/>
    </row>
    <row r="109" spans="13:13" ht="29.25" customHeight="1" x14ac:dyDescent="0.15">
      <c r="M109" s="17"/>
    </row>
    <row r="110" spans="13:13" ht="29.25" customHeight="1" x14ac:dyDescent="0.15">
      <c r="M110" s="17"/>
    </row>
    <row r="111" spans="13:13" ht="29.25" customHeight="1" x14ac:dyDescent="0.15">
      <c r="M111" s="17"/>
    </row>
    <row r="112" spans="13:13" ht="29.25" customHeight="1" x14ac:dyDescent="0.15">
      <c r="M112" s="17"/>
    </row>
    <row r="113" spans="13:13" ht="29.25" customHeight="1" x14ac:dyDescent="0.15">
      <c r="M113" s="17"/>
    </row>
    <row r="114" spans="13:13" ht="29.25" customHeight="1" x14ac:dyDescent="0.15">
      <c r="M114" s="17"/>
    </row>
    <row r="115" spans="13:13" ht="29.25" customHeight="1" x14ac:dyDescent="0.15">
      <c r="M115" s="17"/>
    </row>
    <row r="116" spans="13:13" ht="29.25" customHeight="1" x14ac:dyDescent="0.15">
      <c r="M116" s="17"/>
    </row>
    <row r="117" spans="13:13" ht="29.25" customHeight="1" x14ac:dyDescent="0.15">
      <c r="M117" s="17"/>
    </row>
    <row r="118" spans="13:13" ht="29.25" customHeight="1" x14ac:dyDescent="0.15">
      <c r="M118" s="17"/>
    </row>
    <row r="119" spans="13:13" ht="29.25" customHeight="1" x14ac:dyDescent="0.15">
      <c r="M119" s="17"/>
    </row>
    <row r="120" spans="13:13" ht="29.25" customHeight="1" x14ac:dyDescent="0.15">
      <c r="M120" s="17"/>
    </row>
    <row r="121" spans="13:13" ht="29.25" customHeight="1" x14ac:dyDescent="0.15">
      <c r="M121" s="17"/>
    </row>
    <row r="122" spans="13:13" ht="29.25" customHeight="1" x14ac:dyDescent="0.15">
      <c r="M122" s="17"/>
    </row>
    <row r="123" spans="13:13" ht="29.25" customHeight="1" x14ac:dyDescent="0.15">
      <c r="M123" s="17"/>
    </row>
    <row r="124" spans="13:13" ht="29.25" customHeight="1" x14ac:dyDescent="0.15">
      <c r="M124" s="17"/>
    </row>
    <row r="125" spans="13:13" ht="29.25" customHeight="1" x14ac:dyDescent="0.15">
      <c r="M125" s="17"/>
    </row>
    <row r="126" spans="13:13" ht="29.25" customHeight="1" x14ac:dyDescent="0.15">
      <c r="M126" s="17"/>
    </row>
    <row r="127" spans="13:13" ht="29.25" customHeight="1" x14ac:dyDescent="0.15">
      <c r="M127" s="17"/>
    </row>
    <row r="128" spans="13:13" ht="29.25" customHeight="1" x14ac:dyDescent="0.15">
      <c r="M128" s="17"/>
    </row>
    <row r="129" spans="13:13" ht="29.25" customHeight="1" x14ac:dyDescent="0.15">
      <c r="M129" s="17"/>
    </row>
    <row r="130" spans="13:13" ht="29.25" customHeight="1" x14ac:dyDescent="0.15">
      <c r="M130" s="17"/>
    </row>
    <row r="131" spans="13:13" ht="29.25" customHeight="1" x14ac:dyDescent="0.15">
      <c r="M131" s="17"/>
    </row>
    <row r="132" spans="13:13" ht="29.25" customHeight="1" x14ac:dyDescent="0.15">
      <c r="M132" s="17"/>
    </row>
    <row r="133" spans="13:13" ht="29.25" customHeight="1" x14ac:dyDescent="0.15">
      <c r="M133" s="17"/>
    </row>
    <row r="134" spans="13:13" ht="29.25" customHeight="1" x14ac:dyDescent="0.15">
      <c r="M134" s="17"/>
    </row>
    <row r="135" spans="13:13" ht="29.25" customHeight="1" x14ac:dyDescent="0.15">
      <c r="M135" s="17"/>
    </row>
    <row r="136" spans="13:13" ht="29.25" customHeight="1" x14ac:dyDescent="0.15">
      <c r="M136" s="17"/>
    </row>
    <row r="137" spans="13:13" ht="29.25" customHeight="1" x14ac:dyDescent="0.15">
      <c r="M137" s="17"/>
    </row>
    <row r="138" spans="13:13" ht="29.25" customHeight="1" x14ac:dyDescent="0.15">
      <c r="M138" s="17"/>
    </row>
    <row r="139" spans="13:13" ht="29.25" customHeight="1" x14ac:dyDescent="0.15">
      <c r="M139" s="17"/>
    </row>
    <row r="140" spans="13:13" ht="29.25" customHeight="1" x14ac:dyDescent="0.15">
      <c r="M140" s="17"/>
    </row>
    <row r="141" spans="13:13" ht="29.25" customHeight="1" x14ac:dyDescent="0.15">
      <c r="M141" s="17"/>
    </row>
    <row r="142" spans="13:13" ht="29.25" customHeight="1" x14ac:dyDescent="0.15">
      <c r="M142" s="17"/>
    </row>
    <row r="143" spans="13:13" ht="29.25" customHeight="1" x14ac:dyDescent="0.15">
      <c r="M143" s="17"/>
    </row>
    <row r="144" spans="13:13" ht="29.25" customHeight="1" x14ac:dyDescent="0.15">
      <c r="M144" s="17"/>
    </row>
    <row r="145" spans="13:13" ht="29.25" customHeight="1" x14ac:dyDescent="0.15">
      <c r="M145" s="17"/>
    </row>
    <row r="146" spans="13:13" ht="29.25" customHeight="1" x14ac:dyDescent="0.15">
      <c r="M146" s="17"/>
    </row>
    <row r="147" spans="13:13" ht="29.25" customHeight="1" x14ac:dyDescent="0.15">
      <c r="M147" s="17"/>
    </row>
    <row r="148" spans="13:13" ht="29.25" customHeight="1" x14ac:dyDescent="0.15">
      <c r="M148" s="17"/>
    </row>
    <row r="149" spans="13:13" ht="29.25" customHeight="1" x14ac:dyDescent="0.15">
      <c r="M149" s="17"/>
    </row>
    <row r="150" spans="13:13" ht="29.25" customHeight="1" x14ac:dyDescent="0.15">
      <c r="M150" s="17"/>
    </row>
    <row r="151" spans="13:13" ht="29.25" customHeight="1" x14ac:dyDescent="0.15">
      <c r="M151" s="17"/>
    </row>
    <row r="152" spans="13:13" ht="29.25" customHeight="1" x14ac:dyDescent="0.15">
      <c r="M152" s="17"/>
    </row>
    <row r="153" spans="13:13" ht="29.25" customHeight="1" x14ac:dyDescent="0.15">
      <c r="M153" s="17"/>
    </row>
    <row r="154" spans="13:13" ht="29.25" customHeight="1" x14ac:dyDescent="0.15">
      <c r="M154" s="17"/>
    </row>
    <row r="155" spans="13:13" ht="29.25" customHeight="1" x14ac:dyDescent="0.15">
      <c r="M155" s="17"/>
    </row>
    <row r="156" spans="13:13" ht="29.25" customHeight="1" x14ac:dyDescent="0.15">
      <c r="M156" s="17"/>
    </row>
    <row r="157" spans="13:13" ht="29.25" customHeight="1" x14ac:dyDescent="0.15">
      <c r="M157" s="17"/>
    </row>
    <row r="158" spans="13:13" ht="29.25" customHeight="1" x14ac:dyDescent="0.15">
      <c r="M158" s="17"/>
    </row>
    <row r="159" spans="13:13" ht="29.25" customHeight="1" x14ac:dyDescent="0.15">
      <c r="M159" s="17"/>
    </row>
    <row r="160" spans="13:13" ht="29.25" customHeight="1" x14ac:dyDescent="0.15">
      <c r="M160" s="17"/>
    </row>
    <row r="161" spans="13:13" ht="29.25" customHeight="1" x14ac:dyDescent="0.15">
      <c r="M161" s="17"/>
    </row>
    <row r="162" spans="13:13" ht="29.25" customHeight="1" x14ac:dyDescent="0.15">
      <c r="M162" s="17"/>
    </row>
    <row r="163" spans="13:13" ht="29.25" customHeight="1" x14ac:dyDescent="0.15">
      <c r="M163" s="17"/>
    </row>
    <row r="164" spans="13:13" ht="29.25" customHeight="1" x14ac:dyDescent="0.15">
      <c r="M164" s="17"/>
    </row>
    <row r="165" spans="13:13" ht="29.25" customHeight="1" x14ac:dyDescent="0.15">
      <c r="M165" s="17"/>
    </row>
    <row r="166" spans="13:13" ht="29.25" customHeight="1" x14ac:dyDescent="0.15">
      <c r="M166" s="17"/>
    </row>
    <row r="167" spans="13:13" ht="29.25" customHeight="1" x14ac:dyDescent="0.15">
      <c r="M167" s="17"/>
    </row>
    <row r="168" spans="13:13" ht="29.25" customHeight="1" x14ac:dyDescent="0.15">
      <c r="M168" s="17"/>
    </row>
    <row r="169" spans="13:13" ht="29.25" customHeight="1" x14ac:dyDescent="0.15">
      <c r="M169" s="17"/>
    </row>
    <row r="170" spans="13:13" ht="29.25" customHeight="1" x14ac:dyDescent="0.15">
      <c r="M170" s="17"/>
    </row>
    <row r="171" spans="13:13" ht="29.25" customHeight="1" x14ac:dyDescent="0.15">
      <c r="M171" s="17"/>
    </row>
    <row r="172" spans="13:13" ht="29.25" customHeight="1" x14ac:dyDescent="0.15">
      <c r="M172" s="17"/>
    </row>
    <row r="173" spans="13:13" ht="29.25" customHeight="1" x14ac:dyDescent="0.15">
      <c r="M173" s="17"/>
    </row>
    <row r="174" spans="13:13" ht="29.25" customHeight="1" x14ac:dyDescent="0.15">
      <c r="M174" s="17"/>
    </row>
    <row r="175" spans="13:13" ht="29.25" customHeight="1" x14ac:dyDescent="0.15">
      <c r="M175" s="17"/>
    </row>
    <row r="176" spans="13:13" ht="29.25" customHeight="1" x14ac:dyDescent="0.15">
      <c r="M176" s="17"/>
    </row>
    <row r="177" spans="13:13" ht="29.25" customHeight="1" x14ac:dyDescent="0.15">
      <c r="M177" s="17"/>
    </row>
    <row r="178" spans="13:13" ht="29.25" customHeight="1" x14ac:dyDescent="0.15">
      <c r="M178" s="17"/>
    </row>
    <row r="179" spans="13:13" ht="29.25" customHeight="1" x14ac:dyDescent="0.15">
      <c r="M179" s="17"/>
    </row>
    <row r="180" spans="13:13" ht="29.25" customHeight="1" x14ac:dyDescent="0.15">
      <c r="M180" s="17"/>
    </row>
    <row r="181" spans="13:13" ht="29.25" customHeight="1" x14ac:dyDescent="0.15">
      <c r="M181" s="17"/>
    </row>
    <row r="182" spans="13:13" ht="29.25" customHeight="1" x14ac:dyDescent="0.15">
      <c r="M182" s="17"/>
    </row>
    <row r="183" spans="13:13" ht="29.25" customHeight="1" x14ac:dyDescent="0.15">
      <c r="M183" s="17"/>
    </row>
    <row r="184" spans="13:13" ht="29.25" customHeight="1" x14ac:dyDescent="0.15">
      <c r="M184" s="17"/>
    </row>
    <row r="185" spans="13:13" ht="29.25" customHeight="1" x14ac:dyDescent="0.15">
      <c r="M185" s="17"/>
    </row>
    <row r="186" spans="13:13" ht="29.25" customHeight="1" x14ac:dyDescent="0.15">
      <c r="M186" s="17"/>
    </row>
    <row r="187" spans="13:13" ht="29.25" customHeight="1" x14ac:dyDescent="0.15">
      <c r="M187" s="17"/>
    </row>
    <row r="188" spans="13:13" ht="29.25" customHeight="1" x14ac:dyDescent="0.15">
      <c r="M188" s="17"/>
    </row>
    <row r="189" spans="13:13" ht="29.25" customHeight="1" x14ac:dyDescent="0.15">
      <c r="M189" s="17"/>
    </row>
    <row r="190" spans="13:13" ht="29.25" customHeight="1" x14ac:dyDescent="0.15">
      <c r="M190" s="17"/>
    </row>
    <row r="191" spans="13:13" ht="29.25" customHeight="1" x14ac:dyDescent="0.15">
      <c r="M191" s="17"/>
    </row>
    <row r="192" spans="13:13" ht="29.25" customHeight="1" x14ac:dyDescent="0.15">
      <c r="M192" s="17"/>
    </row>
    <row r="193" spans="13:13" ht="29.25" customHeight="1" x14ac:dyDescent="0.15">
      <c r="M193" s="17"/>
    </row>
    <row r="194" spans="13:13" ht="29.25" customHeight="1" x14ac:dyDescent="0.15">
      <c r="M194" s="17"/>
    </row>
    <row r="195" spans="13:13" ht="29.25" customHeight="1" x14ac:dyDescent="0.15">
      <c r="M195" s="17"/>
    </row>
    <row r="196" spans="13:13" ht="29.25" customHeight="1" x14ac:dyDescent="0.15">
      <c r="M196" s="17"/>
    </row>
    <row r="197" spans="13:13" ht="29.25" customHeight="1" x14ac:dyDescent="0.15">
      <c r="M197" s="17"/>
    </row>
    <row r="198" spans="13:13" ht="29.25" customHeight="1" x14ac:dyDescent="0.15">
      <c r="M198" s="17"/>
    </row>
    <row r="199" spans="13:13" ht="29.25" customHeight="1" x14ac:dyDescent="0.15">
      <c r="M199" s="17"/>
    </row>
    <row r="200" spans="13:13" ht="29.25" customHeight="1" x14ac:dyDescent="0.15">
      <c r="M200" s="17"/>
    </row>
    <row r="201" spans="13:13" ht="29.25" customHeight="1" x14ac:dyDescent="0.15">
      <c r="M201" s="17"/>
    </row>
    <row r="202" spans="13:13" ht="29.25" customHeight="1" x14ac:dyDescent="0.15">
      <c r="M202" s="17"/>
    </row>
    <row r="203" spans="13:13" ht="29.25" customHeight="1" x14ac:dyDescent="0.15">
      <c r="M203" s="17"/>
    </row>
    <row r="204" spans="13:13" ht="29.25" customHeight="1" x14ac:dyDescent="0.15">
      <c r="M204" s="17"/>
    </row>
    <row r="205" spans="13:13" ht="29.25" customHeight="1" x14ac:dyDescent="0.15">
      <c r="M205" s="17"/>
    </row>
    <row r="206" spans="13:13" ht="29.25" customHeight="1" x14ac:dyDescent="0.15">
      <c r="M206" s="17"/>
    </row>
    <row r="207" spans="13:13" ht="29.25" customHeight="1" x14ac:dyDescent="0.15">
      <c r="M207" s="17"/>
    </row>
    <row r="208" spans="13:13" ht="29.25" customHeight="1" x14ac:dyDescent="0.15">
      <c r="M208" s="17"/>
    </row>
    <row r="209" spans="13:13" ht="29.25" customHeight="1" x14ac:dyDescent="0.15">
      <c r="M209" s="17"/>
    </row>
    <row r="210" spans="13:13" ht="29.25" customHeight="1" x14ac:dyDescent="0.15">
      <c r="M210" s="17"/>
    </row>
    <row r="211" spans="13:13" ht="29.25" customHeight="1" x14ac:dyDescent="0.15">
      <c r="M211" s="17"/>
    </row>
    <row r="212" spans="13:13" ht="29.25" customHeight="1" x14ac:dyDescent="0.15">
      <c r="M212" s="17"/>
    </row>
    <row r="213" spans="13:13" ht="29.25" customHeight="1" x14ac:dyDescent="0.15">
      <c r="M213" s="17"/>
    </row>
    <row r="214" spans="13:13" ht="29.25" customHeight="1" x14ac:dyDescent="0.15">
      <c r="M214" s="17"/>
    </row>
    <row r="215" spans="13:13" ht="29.25" customHeight="1" x14ac:dyDescent="0.15">
      <c r="M215" s="17"/>
    </row>
    <row r="216" spans="13:13" ht="29.25" customHeight="1" x14ac:dyDescent="0.15">
      <c r="M216" s="17"/>
    </row>
    <row r="217" spans="13:13" ht="29.25" customHeight="1" x14ac:dyDescent="0.15">
      <c r="M217" s="17"/>
    </row>
    <row r="218" spans="13:13" ht="29.25" customHeight="1" x14ac:dyDescent="0.15">
      <c r="M218" s="17"/>
    </row>
    <row r="219" spans="13:13" ht="29.25" customHeight="1" x14ac:dyDescent="0.15">
      <c r="M219" s="17"/>
    </row>
    <row r="220" spans="13:13" ht="29.25" customHeight="1" x14ac:dyDescent="0.15">
      <c r="M220" s="17"/>
    </row>
    <row r="221" spans="13:13" ht="29.25" customHeight="1" x14ac:dyDescent="0.15">
      <c r="M221" s="17"/>
    </row>
    <row r="222" spans="13:13" ht="29.25" customHeight="1" x14ac:dyDescent="0.15">
      <c r="M222" s="17"/>
    </row>
    <row r="223" spans="13:13" ht="29.25" customHeight="1" x14ac:dyDescent="0.15">
      <c r="M223" s="17"/>
    </row>
    <row r="224" spans="13:13" ht="29.25" customHeight="1" x14ac:dyDescent="0.15">
      <c r="M224" s="17"/>
    </row>
    <row r="225" spans="13:13" ht="29.25" customHeight="1" x14ac:dyDescent="0.15">
      <c r="M225" s="17"/>
    </row>
    <row r="226" spans="13:13" ht="29.25" customHeight="1" x14ac:dyDescent="0.15">
      <c r="M226" s="17"/>
    </row>
    <row r="227" spans="13:13" ht="29.25" customHeight="1" x14ac:dyDescent="0.15">
      <c r="M227" s="17"/>
    </row>
    <row r="228" spans="13:13" ht="29.25" customHeight="1" x14ac:dyDescent="0.15">
      <c r="M228" s="17"/>
    </row>
    <row r="229" spans="13:13" ht="29.25" customHeight="1" x14ac:dyDescent="0.15">
      <c r="M229" s="17"/>
    </row>
    <row r="230" spans="13:13" ht="29.25" customHeight="1" x14ac:dyDescent="0.15">
      <c r="M230" s="17"/>
    </row>
    <row r="231" spans="13:13" ht="29.25" customHeight="1" x14ac:dyDescent="0.15">
      <c r="M231" s="17"/>
    </row>
    <row r="232" spans="13:13" ht="29.25" customHeight="1" x14ac:dyDescent="0.15">
      <c r="M232" s="17"/>
    </row>
    <row r="233" spans="13:13" ht="29.25" customHeight="1" x14ac:dyDescent="0.15">
      <c r="M233" s="17"/>
    </row>
    <row r="234" spans="13:13" ht="29.25" customHeight="1" x14ac:dyDescent="0.15">
      <c r="M234" s="17"/>
    </row>
    <row r="235" spans="13:13" ht="29.25" customHeight="1" x14ac:dyDescent="0.15">
      <c r="M235" s="17"/>
    </row>
    <row r="236" spans="13:13" ht="29.25" customHeight="1" x14ac:dyDescent="0.15">
      <c r="M236" s="17"/>
    </row>
    <row r="237" spans="13:13" ht="29.25" customHeight="1" x14ac:dyDescent="0.15">
      <c r="M237" s="17"/>
    </row>
    <row r="238" spans="13:13" ht="29.25" customHeight="1" x14ac:dyDescent="0.15">
      <c r="M238" s="17"/>
    </row>
    <row r="239" spans="13:13" ht="29.25" customHeight="1" x14ac:dyDescent="0.15">
      <c r="M239" s="17"/>
    </row>
    <row r="240" spans="13:13" ht="29.25" customHeight="1" x14ac:dyDescent="0.15">
      <c r="M240" s="17"/>
    </row>
    <row r="241" spans="13:13" ht="29.25" customHeight="1" x14ac:dyDescent="0.15">
      <c r="M241" s="17"/>
    </row>
    <row r="242" spans="13:13" ht="29.25" customHeight="1" x14ac:dyDescent="0.15">
      <c r="M242" s="17"/>
    </row>
    <row r="243" spans="13:13" ht="29.25" customHeight="1" x14ac:dyDescent="0.15">
      <c r="M243" s="17"/>
    </row>
    <row r="244" spans="13:13" ht="29.25" customHeight="1" x14ac:dyDescent="0.15">
      <c r="M244" s="17"/>
    </row>
    <row r="245" spans="13:13" ht="29.25" customHeight="1" x14ac:dyDescent="0.15">
      <c r="M245" s="17"/>
    </row>
    <row r="246" spans="13:13" ht="29.25" customHeight="1" x14ac:dyDescent="0.15">
      <c r="M246" s="17"/>
    </row>
    <row r="247" spans="13:13" ht="29.25" customHeight="1" x14ac:dyDescent="0.15">
      <c r="M247" s="17"/>
    </row>
    <row r="248" spans="13:13" ht="29.25" customHeight="1" x14ac:dyDescent="0.15">
      <c r="M248" s="17"/>
    </row>
    <row r="249" spans="13:13" ht="29.25" customHeight="1" x14ac:dyDescent="0.15">
      <c r="M249" s="17"/>
    </row>
    <row r="250" spans="13:13" ht="29.25" customHeight="1" x14ac:dyDescent="0.15">
      <c r="M250" s="17"/>
    </row>
    <row r="251" spans="13:13" ht="29.25" customHeight="1" x14ac:dyDescent="0.15">
      <c r="M251" s="17"/>
    </row>
    <row r="252" spans="13:13" ht="29.25" customHeight="1" x14ac:dyDescent="0.15">
      <c r="M252" s="17"/>
    </row>
    <row r="253" spans="13:13" ht="29.25" customHeight="1" x14ac:dyDescent="0.15">
      <c r="M253" s="17"/>
    </row>
    <row r="254" spans="13:13" ht="29.25" customHeight="1" x14ac:dyDescent="0.15">
      <c r="M254" s="17"/>
    </row>
    <row r="255" spans="13:13" ht="29.25" customHeight="1" x14ac:dyDescent="0.15">
      <c r="M255" s="17"/>
    </row>
    <row r="256" spans="13:13" ht="29.25" customHeight="1" x14ac:dyDescent="0.15">
      <c r="M256" s="17"/>
    </row>
    <row r="257" spans="13:13" ht="29.25" customHeight="1" x14ac:dyDescent="0.15">
      <c r="M257" s="17"/>
    </row>
    <row r="258" spans="13:13" ht="29.25" customHeight="1" x14ac:dyDescent="0.15">
      <c r="M258" s="17"/>
    </row>
    <row r="259" spans="13:13" ht="29.25" customHeight="1" x14ac:dyDescent="0.15">
      <c r="M259" s="17"/>
    </row>
    <row r="260" spans="13:13" ht="29.25" customHeight="1" x14ac:dyDescent="0.15">
      <c r="M260" s="17"/>
    </row>
    <row r="261" spans="13:13" ht="29.25" customHeight="1" x14ac:dyDescent="0.15">
      <c r="M261" s="17"/>
    </row>
    <row r="262" spans="13:13" ht="29.25" customHeight="1" x14ac:dyDescent="0.15">
      <c r="M262" s="17"/>
    </row>
    <row r="263" spans="13:13" ht="29.25" customHeight="1" x14ac:dyDescent="0.15">
      <c r="M263" s="17"/>
    </row>
    <row r="264" spans="13:13" ht="29.25" customHeight="1" x14ac:dyDescent="0.15">
      <c r="M264" s="17"/>
    </row>
    <row r="265" spans="13:13" ht="29.25" customHeight="1" x14ac:dyDescent="0.15">
      <c r="M265" s="17"/>
    </row>
    <row r="266" spans="13:13" ht="29.25" customHeight="1" x14ac:dyDescent="0.15">
      <c r="M266" s="17"/>
    </row>
    <row r="267" spans="13:13" ht="29.25" customHeight="1" x14ac:dyDescent="0.15">
      <c r="M267" s="17"/>
    </row>
    <row r="268" spans="13:13" ht="29.25" customHeight="1" x14ac:dyDescent="0.15">
      <c r="M268" s="17"/>
    </row>
    <row r="269" spans="13:13" ht="29.25" customHeight="1" x14ac:dyDescent="0.15">
      <c r="M269" s="17"/>
    </row>
    <row r="270" spans="13:13" ht="29.25" customHeight="1" x14ac:dyDescent="0.15">
      <c r="M270" s="17"/>
    </row>
    <row r="271" spans="13:13" ht="29.25" customHeight="1" x14ac:dyDescent="0.15">
      <c r="M271" s="17"/>
    </row>
    <row r="272" spans="13:13" ht="29.25" customHeight="1" x14ac:dyDescent="0.15">
      <c r="M272" s="17"/>
    </row>
    <row r="273" spans="13:13" ht="29.25" customHeight="1" x14ac:dyDescent="0.15">
      <c r="M273" s="17"/>
    </row>
    <row r="274" spans="13:13" ht="29.25" customHeight="1" x14ac:dyDescent="0.15">
      <c r="M274" s="17"/>
    </row>
    <row r="275" spans="13:13" ht="29.25" customHeight="1" x14ac:dyDescent="0.15">
      <c r="M275" s="17"/>
    </row>
    <row r="276" spans="13:13" ht="29.25" customHeight="1" x14ac:dyDescent="0.15">
      <c r="M276" s="17"/>
    </row>
    <row r="277" spans="13:13" ht="29.25" customHeight="1" x14ac:dyDescent="0.15">
      <c r="M277" s="17"/>
    </row>
    <row r="278" spans="13:13" ht="29.25" customHeight="1" x14ac:dyDescent="0.15">
      <c r="M278" s="17"/>
    </row>
    <row r="279" spans="13:13" ht="29.25" customHeight="1" x14ac:dyDescent="0.15">
      <c r="M279" s="17"/>
    </row>
    <row r="280" spans="13:13" ht="29.25" customHeight="1" x14ac:dyDescent="0.15">
      <c r="M280" s="17"/>
    </row>
    <row r="281" spans="13:13" ht="29.25" customHeight="1" x14ac:dyDescent="0.15">
      <c r="M281" s="17"/>
    </row>
    <row r="282" spans="13:13" ht="29.25" customHeight="1" x14ac:dyDescent="0.15">
      <c r="M282" s="17"/>
    </row>
    <row r="283" spans="13:13" ht="29.25" customHeight="1" x14ac:dyDescent="0.15">
      <c r="M283" s="17"/>
    </row>
    <row r="284" spans="13:13" ht="29.25" customHeight="1" x14ac:dyDescent="0.15">
      <c r="M284" s="17"/>
    </row>
    <row r="285" spans="13:13" ht="29.25" customHeight="1" x14ac:dyDescent="0.15">
      <c r="M285" s="17"/>
    </row>
    <row r="286" spans="13:13" ht="29.25" customHeight="1" x14ac:dyDescent="0.15">
      <c r="M286" s="17"/>
    </row>
    <row r="287" spans="13:13" ht="29.25" customHeight="1" x14ac:dyDescent="0.15">
      <c r="M287" s="17"/>
    </row>
    <row r="288" spans="13:13" ht="29.25" customHeight="1" x14ac:dyDescent="0.15">
      <c r="M288" s="17"/>
    </row>
    <row r="289" spans="13:13" ht="29.25" customHeight="1" x14ac:dyDescent="0.15">
      <c r="M289" s="17"/>
    </row>
    <row r="290" spans="13:13" ht="29.25" customHeight="1" x14ac:dyDescent="0.15">
      <c r="M290" s="17"/>
    </row>
    <row r="291" spans="13:13" ht="29.25" customHeight="1" x14ac:dyDescent="0.15">
      <c r="M291" s="17"/>
    </row>
    <row r="292" spans="13:13" ht="29.25" customHeight="1" x14ac:dyDescent="0.15">
      <c r="M292" s="17"/>
    </row>
    <row r="293" spans="13:13" ht="29.25" customHeight="1" x14ac:dyDescent="0.15">
      <c r="M293" s="17"/>
    </row>
    <row r="294" spans="13:13" ht="29.25" customHeight="1" x14ac:dyDescent="0.15">
      <c r="M294" s="17"/>
    </row>
    <row r="295" spans="13:13" ht="29.25" customHeight="1" x14ac:dyDescent="0.15">
      <c r="M295" s="17"/>
    </row>
    <row r="296" spans="13:13" ht="29.25" customHeight="1" x14ac:dyDescent="0.15">
      <c r="M296" s="17"/>
    </row>
    <row r="297" spans="13:13" ht="29.25" customHeight="1" x14ac:dyDescent="0.15">
      <c r="M297" s="17"/>
    </row>
    <row r="298" spans="13:13" ht="29.25" customHeight="1" x14ac:dyDescent="0.15">
      <c r="M298" s="17"/>
    </row>
    <row r="299" spans="13:13" ht="29.25" customHeight="1" x14ac:dyDescent="0.15">
      <c r="M299" s="17"/>
    </row>
    <row r="300" spans="13:13" ht="29.25" customHeight="1" x14ac:dyDescent="0.15">
      <c r="M300" s="17"/>
    </row>
    <row r="301" spans="13:13" ht="29.25" customHeight="1" x14ac:dyDescent="0.15">
      <c r="M301" s="17"/>
    </row>
    <row r="302" spans="13:13" ht="29.25" customHeight="1" x14ac:dyDescent="0.15">
      <c r="M302" s="17"/>
    </row>
    <row r="303" spans="13:13" ht="29.25" customHeight="1" x14ac:dyDescent="0.15">
      <c r="M303" s="17"/>
    </row>
    <row r="304" spans="13:13" ht="29.25" customHeight="1" x14ac:dyDescent="0.15">
      <c r="M304" s="17"/>
    </row>
    <row r="305" spans="13:13" ht="29.25" customHeight="1" x14ac:dyDescent="0.15">
      <c r="M305" s="17"/>
    </row>
    <row r="306" spans="13:13" ht="29.25" customHeight="1" x14ac:dyDescent="0.15">
      <c r="M306" s="17"/>
    </row>
    <row r="307" spans="13:13" ht="29.25" customHeight="1" x14ac:dyDescent="0.15">
      <c r="M307" s="17"/>
    </row>
    <row r="308" spans="13:13" ht="29.25" customHeight="1" x14ac:dyDescent="0.15">
      <c r="M308" s="17"/>
    </row>
    <row r="309" spans="13:13" ht="29.25" customHeight="1" x14ac:dyDescent="0.15">
      <c r="M309" s="17"/>
    </row>
    <row r="310" spans="13:13" ht="29.25" customHeight="1" x14ac:dyDescent="0.15">
      <c r="M310" s="17"/>
    </row>
    <row r="311" spans="13:13" ht="29.25" customHeight="1" x14ac:dyDescent="0.15">
      <c r="M311" s="17"/>
    </row>
    <row r="312" spans="13:13" ht="29.25" customHeight="1" x14ac:dyDescent="0.15">
      <c r="M312" s="17"/>
    </row>
    <row r="313" spans="13:13" ht="29.25" customHeight="1" x14ac:dyDescent="0.15">
      <c r="M313" s="17"/>
    </row>
    <row r="314" spans="13:13" ht="29.25" customHeight="1" x14ac:dyDescent="0.15">
      <c r="M314" s="17"/>
    </row>
    <row r="315" spans="13:13" ht="29.25" customHeight="1" x14ac:dyDescent="0.15">
      <c r="M315" s="17"/>
    </row>
    <row r="316" spans="13:13" ht="29.25" customHeight="1" x14ac:dyDescent="0.15">
      <c r="M316" s="17"/>
    </row>
    <row r="317" spans="13:13" ht="29.25" customHeight="1" x14ac:dyDescent="0.15">
      <c r="M317" s="17"/>
    </row>
    <row r="318" spans="13:13" ht="29.25" customHeight="1" x14ac:dyDescent="0.15">
      <c r="M318" s="17"/>
    </row>
    <row r="319" spans="13:13" ht="29.25" customHeight="1" x14ac:dyDescent="0.15">
      <c r="M319" s="17"/>
    </row>
    <row r="320" spans="13:13" ht="29.25" customHeight="1" x14ac:dyDescent="0.15">
      <c r="M320" s="17"/>
    </row>
    <row r="321" spans="13:13" ht="29.25" customHeight="1" x14ac:dyDescent="0.15">
      <c r="M321" s="17"/>
    </row>
    <row r="322" spans="13:13" ht="29.25" customHeight="1" x14ac:dyDescent="0.15">
      <c r="M322" s="17"/>
    </row>
    <row r="323" spans="13:13" ht="29.25" customHeight="1" x14ac:dyDescent="0.15">
      <c r="M323" s="17"/>
    </row>
    <row r="324" spans="13:13" ht="29.25" customHeight="1" x14ac:dyDescent="0.15">
      <c r="M324" s="17"/>
    </row>
    <row r="325" spans="13:13" ht="29.25" customHeight="1" x14ac:dyDescent="0.15">
      <c r="M325" s="17"/>
    </row>
    <row r="326" spans="13:13" ht="29.25" customHeight="1" x14ac:dyDescent="0.15">
      <c r="M326" s="17"/>
    </row>
    <row r="327" spans="13:13" ht="29.25" customHeight="1" x14ac:dyDescent="0.15">
      <c r="M327" s="17"/>
    </row>
    <row r="328" spans="13:13" ht="29.25" customHeight="1" x14ac:dyDescent="0.15">
      <c r="M328" s="17"/>
    </row>
    <row r="329" spans="13:13" ht="29.25" customHeight="1" x14ac:dyDescent="0.15">
      <c r="M329" s="17"/>
    </row>
    <row r="330" spans="13:13" ht="29.25" customHeight="1" x14ac:dyDescent="0.15">
      <c r="M330" s="17"/>
    </row>
    <row r="331" spans="13:13" ht="29.25" customHeight="1" x14ac:dyDescent="0.15">
      <c r="M331" s="17"/>
    </row>
    <row r="332" spans="13:13" ht="29.25" customHeight="1" x14ac:dyDescent="0.15">
      <c r="M332" s="17"/>
    </row>
    <row r="333" spans="13:13" ht="29.25" customHeight="1" x14ac:dyDescent="0.15">
      <c r="M333" s="17"/>
    </row>
    <row r="334" spans="13:13" ht="29.25" customHeight="1" x14ac:dyDescent="0.15">
      <c r="M334" s="17"/>
    </row>
    <row r="335" spans="13:13" ht="29.25" customHeight="1" x14ac:dyDescent="0.15">
      <c r="M335" s="17"/>
    </row>
    <row r="336" spans="13:13" ht="29.25" customHeight="1" x14ac:dyDescent="0.15">
      <c r="M336" s="17"/>
    </row>
    <row r="337" spans="13:13" ht="29.25" customHeight="1" x14ac:dyDescent="0.15">
      <c r="M337" s="17"/>
    </row>
    <row r="338" spans="13:13" ht="29.25" customHeight="1" x14ac:dyDescent="0.15">
      <c r="M338" s="17"/>
    </row>
    <row r="339" spans="13:13" ht="29.25" customHeight="1" x14ac:dyDescent="0.15">
      <c r="M339" s="17"/>
    </row>
    <row r="340" spans="13:13" ht="29.25" customHeight="1" x14ac:dyDescent="0.15">
      <c r="M340" s="17"/>
    </row>
    <row r="341" spans="13:13" ht="29.25" customHeight="1" x14ac:dyDescent="0.15">
      <c r="M341" s="17"/>
    </row>
    <row r="342" spans="13:13" ht="29.25" customHeight="1" x14ac:dyDescent="0.15">
      <c r="M342" s="17"/>
    </row>
    <row r="343" spans="13:13" ht="29.25" customHeight="1" x14ac:dyDescent="0.15">
      <c r="M343" s="17"/>
    </row>
    <row r="344" spans="13:13" ht="29.25" customHeight="1" x14ac:dyDescent="0.15">
      <c r="M344" s="17"/>
    </row>
    <row r="345" spans="13:13" ht="29.25" customHeight="1" x14ac:dyDescent="0.15">
      <c r="M345" s="17"/>
    </row>
    <row r="346" spans="13:13" ht="29.25" customHeight="1" x14ac:dyDescent="0.15">
      <c r="M346" s="17"/>
    </row>
    <row r="347" spans="13:13" ht="29.25" customHeight="1" x14ac:dyDescent="0.15">
      <c r="M347" s="17"/>
    </row>
    <row r="348" spans="13:13" ht="29.25" customHeight="1" x14ac:dyDescent="0.15">
      <c r="M348" s="17"/>
    </row>
    <row r="349" spans="13:13" ht="29.25" customHeight="1" x14ac:dyDescent="0.15">
      <c r="M349" s="17"/>
    </row>
    <row r="350" spans="13:13" ht="29.25" customHeight="1" x14ac:dyDescent="0.15">
      <c r="M350" s="17"/>
    </row>
    <row r="351" spans="13:13" ht="29.25" customHeight="1" x14ac:dyDescent="0.15">
      <c r="M351" s="17"/>
    </row>
    <row r="352" spans="13:13" ht="29.25" customHeight="1" x14ac:dyDescent="0.15">
      <c r="M352" s="17"/>
    </row>
    <row r="353" spans="13:13" ht="29.25" customHeight="1" x14ac:dyDescent="0.15">
      <c r="M353" s="17"/>
    </row>
    <row r="354" spans="13:13" ht="29.25" customHeight="1" x14ac:dyDescent="0.15">
      <c r="M354" s="17"/>
    </row>
    <row r="355" spans="13:13" ht="29.25" customHeight="1" x14ac:dyDescent="0.15">
      <c r="M355" s="17"/>
    </row>
    <row r="356" spans="13:13" ht="29.25" customHeight="1" x14ac:dyDescent="0.15">
      <c r="M356" s="17"/>
    </row>
    <row r="357" spans="13:13" ht="29.25" customHeight="1" x14ac:dyDescent="0.15">
      <c r="M357" s="17"/>
    </row>
    <row r="358" spans="13:13" ht="29.25" customHeight="1" x14ac:dyDescent="0.15">
      <c r="M358" s="17"/>
    </row>
    <row r="359" spans="13:13" ht="29.25" customHeight="1" x14ac:dyDescent="0.15">
      <c r="M359" s="17"/>
    </row>
    <row r="360" spans="13:13" ht="29.25" customHeight="1" x14ac:dyDescent="0.15">
      <c r="M360" s="17"/>
    </row>
    <row r="361" spans="13:13" ht="29.25" customHeight="1" x14ac:dyDescent="0.15">
      <c r="M361" s="17"/>
    </row>
    <row r="362" spans="13:13" ht="29.25" customHeight="1" x14ac:dyDescent="0.15">
      <c r="M362" s="17"/>
    </row>
    <row r="363" spans="13:13" ht="29.25" customHeight="1" x14ac:dyDescent="0.15">
      <c r="M363" s="17"/>
    </row>
    <row r="364" spans="13:13" ht="29.25" customHeight="1" x14ac:dyDescent="0.15">
      <c r="M364" s="17"/>
    </row>
    <row r="365" spans="13:13" ht="29.25" customHeight="1" x14ac:dyDescent="0.15">
      <c r="M365" s="17"/>
    </row>
    <row r="366" spans="13:13" ht="29.25" customHeight="1" x14ac:dyDescent="0.15">
      <c r="M366" s="17"/>
    </row>
    <row r="367" spans="13:13" ht="29.25" customHeight="1" x14ac:dyDescent="0.15">
      <c r="M367" s="17"/>
    </row>
    <row r="368" spans="13:13" ht="29.25" customHeight="1" x14ac:dyDescent="0.15">
      <c r="M368" s="17"/>
    </row>
    <row r="369" spans="13:13" ht="29.25" customHeight="1" x14ac:dyDescent="0.15">
      <c r="M369" s="17"/>
    </row>
    <row r="370" spans="13:13" ht="29.25" customHeight="1" x14ac:dyDescent="0.15">
      <c r="M370" s="17"/>
    </row>
    <row r="371" spans="13:13" ht="29.25" customHeight="1" x14ac:dyDescent="0.15">
      <c r="M371" s="17"/>
    </row>
    <row r="372" spans="13:13" ht="29.25" customHeight="1" x14ac:dyDescent="0.15">
      <c r="M372" s="17"/>
    </row>
    <row r="373" spans="13:13" ht="29.25" customHeight="1" x14ac:dyDescent="0.15">
      <c r="M373" s="17"/>
    </row>
    <row r="374" spans="13:13" ht="29.25" customHeight="1" x14ac:dyDescent="0.15">
      <c r="M374" s="17"/>
    </row>
    <row r="375" spans="13:13" ht="29.25" customHeight="1" x14ac:dyDescent="0.15">
      <c r="M375" s="17"/>
    </row>
    <row r="376" spans="13:13" ht="29.25" customHeight="1" x14ac:dyDescent="0.15">
      <c r="M376" s="17"/>
    </row>
    <row r="377" spans="13:13" ht="29.25" customHeight="1" x14ac:dyDescent="0.15">
      <c r="M377" s="17"/>
    </row>
    <row r="378" spans="13:13" ht="29.25" customHeight="1" x14ac:dyDescent="0.15">
      <c r="M378" s="17"/>
    </row>
    <row r="379" spans="13:13" ht="29.25" customHeight="1" x14ac:dyDescent="0.15">
      <c r="M379" s="17"/>
    </row>
    <row r="380" spans="13:13" ht="29.25" customHeight="1" x14ac:dyDescent="0.15">
      <c r="M380" s="17"/>
    </row>
    <row r="381" spans="13:13" ht="29.25" customHeight="1" x14ac:dyDescent="0.15">
      <c r="M381" s="17"/>
    </row>
    <row r="382" spans="13:13" ht="29.25" customHeight="1" x14ac:dyDescent="0.15">
      <c r="M382" s="17"/>
    </row>
    <row r="383" spans="13:13" ht="29.25" customHeight="1" x14ac:dyDescent="0.15">
      <c r="M383" s="17"/>
    </row>
    <row r="384" spans="13:13" ht="29.25" customHeight="1" x14ac:dyDescent="0.15">
      <c r="M384" s="17"/>
    </row>
    <row r="385" spans="13:13" ht="29.25" customHeight="1" x14ac:dyDescent="0.15">
      <c r="M385" s="17"/>
    </row>
    <row r="386" spans="13:13" ht="29.25" customHeight="1" x14ac:dyDescent="0.15">
      <c r="M386" s="17"/>
    </row>
    <row r="387" spans="13:13" ht="29.25" customHeight="1" x14ac:dyDescent="0.15">
      <c r="M387" s="17"/>
    </row>
    <row r="388" spans="13:13" ht="29.25" customHeight="1" x14ac:dyDescent="0.15">
      <c r="M388" s="17"/>
    </row>
    <row r="389" spans="13:13" ht="29.25" customHeight="1" x14ac:dyDescent="0.15">
      <c r="M389" s="17"/>
    </row>
    <row r="390" spans="13:13" ht="29.25" customHeight="1" x14ac:dyDescent="0.15">
      <c r="M390" s="17"/>
    </row>
    <row r="391" spans="13:13" ht="29.25" customHeight="1" x14ac:dyDescent="0.15">
      <c r="M391" s="17"/>
    </row>
    <row r="392" spans="13:13" ht="29.25" customHeight="1" x14ac:dyDescent="0.15">
      <c r="M392" s="17"/>
    </row>
    <row r="393" spans="13:13" ht="29.25" customHeight="1" x14ac:dyDescent="0.15">
      <c r="M393" s="17"/>
    </row>
    <row r="394" spans="13:13" ht="29.25" customHeight="1" x14ac:dyDescent="0.15">
      <c r="M394" s="17"/>
    </row>
    <row r="395" spans="13:13" ht="29.25" customHeight="1" x14ac:dyDescent="0.15">
      <c r="M395" s="17"/>
    </row>
    <row r="396" spans="13:13" ht="29.25" customHeight="1" x14ac:dyDescent="0.15">
      <c r="M396" s="17"/>
    </row>
    <row r="397" spans="13:13" ht="29.25" customHeight="1" x14ac:dyDescent="0.15">
      <c r="M397" s="17"/>
    </row>
    <row r="398" spans="13:13" ht="29.25" customHeight="1" x14ac:dyDescent="0.15">
      <c r="M398" s="17"/>
    </row>
    <row r="399" spans="13:13" ht="29.25" customHeight="1" x14ac:dyDescent="0.15">
      <c r="M399" s="17"/>
    </row>
    <row r="400" spans="13:13" ht="29.25" customHeight="1" x14ac:dyDescent="0.15">
      <c r="M400" s="17"/>
    </row>
    <row r="401" spans="13:13" ht="29.25" customHeight="1" x14ac:dyDescent="0.15">
      <c r="M401" s="17"/>
    </row>
    <row r="402" spans="13:13" ht="29.25" customHeight="1" x14ac:dyDescent="0.15">
      <c r="M402" s="17"/>
    </row>
    <row r="403" spans="13:13" ht="29.25" customHeight="1" x14ac:dyDescent="0.15">
      <c r="M403" s="17"/>
    </row>
    <row r="404" spans="13:13" ht="29.25" customHeight="1" x14ac:dyDescent="0.15">
      <c r="M404" s="17"/>
    </row>
    <row r="405" spans="13:13" ht="29.25" customHeight="1" x14ac:dyDescent="0.15">
      <c r="M405" s="17"/>
    </row>
    <row r="406" spans="13:13" ht="29.25" customHeight="1" x14ac:dyDescent="0.15">
      <c r="M406" s="17"/>
    </row>
    <row r="407" spans="13:13" ht="29.25" customHeight="1" x14ac:dyDescent="0.15">
      <c r="M407" s="17"/>
    </row>
    <row r="408" spans="13:13" ht="29.25" customHeight="1" x14ac:dyDescent="0.15">
      <c r="M408" s="17"/>
    </row>
    <row r="409" spans="13:13" ht="29.25" customHeight="1" x14ac:dyDescent="0.15">
      <c r="M409" s="17"/>
    </row>
    <row r="410" spans="13:13" ht="29.25" customHeight="1" x14ac:dyDescent="0.15">
      <c r="M410" s="17"/>
    </row>
    <row r="411" spans="13:13" ht="29.25" customHeight="1" x14ac:dyDescent="0.15">
      <c r="M411" s="17"/>
    </row>
    <row r="412" spans="13:13" ht="29.25" customHeight="1" x14ac:dyDescent="0.15">
      <c r="M412" s="17"/>
    </row>
    <row r="413" spans="13:13" ht="29.25" customHeight="1" x14ac:dyDescent="0.15">
      <c r="M413" s="17"/>
    </row>
    <row r="414" spans="13:13" ht="29.25" customHeight="1" x14ac:dyDescent="0.15">
      <c r="M414" s="17"/>
    </row>
    <row r="415" spans="13:13" ht="29.25" customHeight="1" x14ac:dyDescent="0.15">
      <c r="M415" s="17"/>
    </row>
    <row r="416" spans="13:13" ht="29.25" customHeight="1" x14ac:dyDescent="0.15">
      <c r="M416" s="17"/>
    </row>
    <row r="417" spans="13:13" ht="29.25" customHeight="1" x14ac:dyDescent="0.15">
      <c r="M417" s="17"/>
    </row>
    <row r="418" spans="13:13" ht="29.25" customHeight="1" x14ac:dyDescent="0.15">
      <c r="M418" s="17"/>
    </row>
    <row r="419" spans="13:13" ht="29.25" customHeight="1" x14ac:dyDescent="0.15">
      <c r="M419" s="17"/>
    </row>
    <row r="420" spans="13:13" ht="29.25" customHeight="1" x14ac:dyDescent="0.15">
      <c r="M420" s="17"/>
    </row>
    <row r="421" spans="13:13" ht="29.25" customHeight="1" x14ac:dyDescent="0.15">
      <c r="M421" s="17"/>
    </row>
    <row r="422" spans="13:13" ht="29.25" customHeight="1" x14ac:dyDescent="0.15">
      <c r="M422" s="17"/>
    </row>
    <row r="423" spans="13:13" ht="29.25" customHeight="1" x14ac:dyDescent="0.15">
      <c r="M423" s="17"/>
    </row>
    <row r="424" spans="13:13" ht="29.25" customHeight="1" x14ac:dyDescent="0.15">
      <c r="M424" s="17"/>
    </row>
    <row r="425" spans="13:13" ht="29.25" customHeight="1" x14ac:dyDescent="0.15">
      <c r="M425" s="17"/>
    </row>
    <row r="426" spans="13:13" ht="29.25" customHeight="1" x14ac:dyDescent="0.15">
      <c r="M426" s="17"/>
    </row>
    <row r="427" spans="13:13" ht="29.25" customHeight="1" x14ac:dyDescent="0.15">
      <c r="M427" s="17"/>
    </row>
    <row r="428" spans="13:13" ht="29.25" customHeight="1" x14ac:dyDescent="0.15">
      <c r="M428" s="17"/>
    </row>
    <row r="429" spans="13:13" ht="29.25" customHeight="1" x14ac:dyDescent="0.15">
      <c r="M429" s="17"/>
    </row>
    <row r="430" spans="13:13" ht="29.25" customHeight="1" x14ac:dyDescent="0.15">
      <c r="M430" s="17"/>
    </row>
    <row r="431" spans="13:13" ht="29.25" customHeight="1" x14ac:dyDescent="0.15">
      <c r="M431" s="17"/>
    </row>
    <row r="432" spans="13:13" ht="29.25" customHeight="1" x14ac:dyDescent="0.15">
      <c r="M432" s="17"/>
    </row>
    <row r="433" spans="13:13" ht="29.25" customHeight="1" x14ac:dyDescent="0.15">
      <c r="M433" s="17"/>
    </row>
    <row r="434" spans="13:13" ht="29.25" customHeight="1" x14ac:dyDescent="0.15">
      <c r="M434" s="17"/>
    </row>
    <row r="435" spans="13:13" ht="29.25" customHeight="1" x14ac:dyDescent="0.15">
      <c r="M435" s="17"/>
    </row>
    <row r="436" spans="13:13" ht="29.25" customHeight="1" x14ac:dyDescent="0.15">
      <c r="M436" s="17"/>
    </row>
    <row r="437" spans="13:13" ht="29.25" customHeight="1" x14ac:dyDescent="0.15">
      <c r="M437" s="17"/>
    </row>
    <row r="438" spans="13:13" ht="29.25" customHeight="1" x14ac:dyDescent="0.15">
      <c r="M438" s="17"/>
    </row>
    <row r="439" spans="13:13" ht="29.25" customHeight="1" x14ac:dyDescent="0.15">
      <c r="M439" s="17"/>
    </row>
    <row r="440" spans="13:13" ht="29.25" customHeight="1" x14ac:dyDescent="0.15">
      <c r="M440" s="17"/>
    </row>
    <row r="441" spans="13:13" ht="29.25" customHeight="1" x14ac:dyDescent="0.15">
      <c r="M441" s="17"/>
    </row>
    <row r="442" spans="13:13" ht="29.25" customHeight="1" x14ac:dyDescent="0.15">
      <c r="M442" s="17"/>
    </row>
    <row r="443" spans="13:13" ht="29.25" customHeight="1" x14ac:dyDescent="0.15">
      <c r="M443" s="17"/>
    </row>
    <row r="444" spans="13:13" ht="29.25" customHeight="1" x14ac:dyDescent="0.15">
      <c r="M444" s="17"/>
    </row>
    <row r="445" spans="13:13" ht="29.25" customHeight="1" x14ac:dyDescent="0.15">
      <c r="M445" s="17"/>
    </row>
    <row r="446" spans="13:13" ht="29.25" customHeight="1" x14ac:dyDescent="0.15">
      <c r="M446" s="17"/>
    </row>
    <row r="447" spans="13:13" ht="29.25" customHeight="1" x14ac:dyDescent="0.15">
      <c r="M447" s="17"/>
    </row>
    <row r="448" spans="13:13" ht="29.25" customHeight="1" x14ac:dyDescent="0.15">
      <c r="M448" s="17"/>
    </row>
    <row r="449" spans="13:13" ht="29.25" customHeight="1" x14ac:dyDescent="0.15">
      <c r="M449" s="17"/>
    </row>
    <row r="450" spans="13:13" ht="29.25" customHeight="1" x14ac:dyDescent="0.15">
      <c r="M450" s="17"/>
    </row>
  </sheetData>
  <mergeCells count="3">
    <mergeCell ref="B6:B9"/>
    <mergeCell ref="D5:E5"/>
    <mergeCell ref="D4:E4"/>
  </mergeCells>
  <phoneticPr fontId="2"/>
  <dataValidations count="1">
    <dataValidation type="whole" operator="greaterThan" allowBlank="1" showInputMessage="1" showErrorMessage="1" errorTitle="入力エラー" error="着工日より前の日付になっています" sqref="D9">
      <formula1>D6</formula1>
    </dataValidation>
  </dataValidations>
  <pageMargins left="0.70866141732283472" right="0.70866141732283472" top="0.74803149606299213" bottom="0.74803149606299213" header="0.31496062992125984" footer="0.31496062992125984"/>
  <pageSetup paperSize="9" scale="7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80"/>
  <sheetViews>
    <sheetView showGridLines="0" showZeros="0" tabSelected="1" view="pageBreakPreview" zoomScale="90" zoomScaleNormal="70" zoomScaleSheetLayoutView="90" workbookViewId="0">
      <pane xSplit="6" ySplit="5" topLeftCell="G6" activePane="bottomRight" state="frozen"/>
      <selection activeCell="F28" sqref="F28"/>
      <selection pane="topRight" activeCell="F28" sqref="F28"/>
      <selection pane="bottomLeft" activeCell="F28" sqref="F28"/>
      <selection pane="bottomRight" activeCell="G8" sqref="G8"/>
    </sheetView>
  </sheetViews>
  <sheetFormatPr defaultColWidth="3.625" defaultRowHeight="13.5" x14ac:dyDescent="0.15"/>
  <cols>
    <col min="1" max="1" width="1.375" customWidth="1"/>
    <col min="6" max="6" width="4.125" customWidth="1"/>
    <col min="7" max="37" width="5.875" customWidth="1"/>
    <col min="38" max="39" width="5.625" customWidth="1"/>
    <col min="40" max="43" width="8" customWidth="1"/>
  </cols>
  <sheetData>
    <row r="1" spans="2:43" ht="18.75" x14ac:dyDescent="0.15">
      <c r="B1" s="126" t="s">
        <v>108</v>
      </c>
    </row>
    <row r="2" spans="2:43" x14ac:dyDescent="0.15">
      <c r="O2" s="27" t="s">
        <v>49</v>
      </c>
      <c r="T2" s="374"/>
      <c r="U2" s="374"/>
      <c r="V2" s="374"/>
      <c r="X2" s="27" t="s">
        <v>48</v>
      </c>
      <c r="AL2" s="371" t="s">
        <v>262</v>
      </c>
      <c r="AM2" s="2" t="s">
        <v>39</v>
      </c>
    </row>
    <row r="3" spans="2:43" x14ac:dyDescent="0.15">
      <c r="B3" s="359" t="s">
        <v>15</v>
      </c>
      <c r="C3" s="359"/>
      <c r="D3" s="359"/>
      <c r="E3" s="360">
        <f>初期入力!D5</f>
        <v>0</v>
      </c>
      <c r="F3" s="360"/>
      <c r="G3" s="360"/>
      <c r="H3" s="360"/>
      <c r="I3" s="360"/>
      <c r="J3" s="360"/>
      <c r="K3" s="360"/>
      <c r="L3" s="360"/>
      <c r="M3" s="360"/>
      <c r="P3" s="356">
        <f>初期入力!D6</f>
        <v>0</v>
      </c>
      <c r="Q3" s="356"/>
      <c r="R3" s="356"/>
      <c r="S3" s="127" t="s">
        <v>8</v>
      </c>
      <c r="T3" s="356">
        <f>初期入力!D9</f>
        <v>0</v>
      </c>
      <c r="U3" s="356"/>
      <c r="V3" s="356"/>
      <c r="Y3" s="357" t="s">
        <v>46</v>
      </c>
      <c r="Z3" s="357"/>
      <c r="AA3" s="358">
        <f>初期入力!D7</f>
        <v>0</v>
      </c>
      <c r="AB3" s="358"/>
      <c r="AC3" s="358"/>
      <c r="AD3" s="127" t="s">
        <v>8</v>
      </c>
      <c r="AE3" s="353" t="s">
        <v>47</v>
      </c>
      <c r="AF3" s="353"/>
      <c r="AG3" s="353"/>
      <c r="AH3" s="358">
        <f>+初期入力!D8</f>
        <v>0</v>
      </c>
      <c r="AI3" s="358"/>
      <c r="AJ3" s="358"/>
      <c r="AL3" s="372"/>
      <c r="AM3" s="25" t="s">
        <v>74</v>
      </c>
    </row>
    <row r="4" spans="2:43" ht="11.25" customHeight="1" x14ac:dyDescent="0.15">
      <c r="AL4" s="373"/>
      <c r="AM4" s="25" t="s">
        <v>33</v>
      </c>
    </row>
    <row r="5" spans="2:43" ht="12.75" customHeight="1" x14ac:dyDescent="0.15">
      <c r="B5" s="36"/>
      <c r="C5" s="37"/>
      <c r="D5" s="37"/>
      <c r="E5" s="37"/>
      <c r="F5" s="38"/>
      <c r="G5" s="128">
        <v>1</v>
      </c>
      <c r="H5" s="129">
        <v>2</v>
      </c>
      <c r="I5" s="129">
        <v>3</v>
      </c>
      <c r="J5" s="129">
        <v>4</v>
      </c>
      <c r="K5" s="129">
        <v>5</v>
      </c>
      <c r="L5" s="129">
        <v>6</v>
      </c>
      <c r="M5" s="129">
        <v>7</v>
      </c>
      <c r="N5" s="129">
        <v>8</v>
      </c>
      <c r="O5" s="129">
        <v>9</v>
      </c>
      <c r="P5" s="129">
        <v>10</v>
      </c>
      <c r="Q5" s="129">
        <v>11</v>
      </c>
      <c r="R5" s="129">
        <v>12</v>
      </c>
      <c r="S5" s="129">
        <v>13</v>
      </c>
      <c r="T5" s="129">
        <v>14</v>
      </c>
      <c r="U5" s="129">
        <v>15</v>
      </c>
      <c r="V5" s="129">
        <v>16</v>
      </c>
      <c r="W5" s="129">
        <v>17</v>
      </c>
      <c r="X5" s="129">
        <v>18</v>
      </c>
      <c r="Y5" s="129">
        <v>19</v>
      </c>
      <c r="Z5" s="129">
        <v>20</v>
      </c>
      <c r="AA5" s="129">
        <v>21</v>
      </c>
      <c r="AB5" s="129">
        <v>22</v>
      </c>
      <c r="AC5" s="129">
        <v>23</v>
      </c>
      <c r="AD5" s="129">
        <v>24</v>
      </c>
      <c r="AE5" s="129">
        <v>25</v>
      </c>
      <c r="AF5" s="129">
        <v>26</v>
      </c>
      <c r="AG5" s="129">
        <v>27</v>
      </c>
      <c r="AH5" s="129">
        <v>28</v>
      </c>
      <c r="AI5" s="129">
        <v>29</v>
      </c>
      <c r="AJ5" s="129">
        <v>30</v>
      </c>
      <c r="AK5" s="130">
        <v>31</v>
      </c>
      <c r="AL5" s="1"/>
      <c r="AM5" s="1"/>
      <c r="AN5" s="73" t="s">
        <v>51</v>
      </c>
      <c r="AO5" s="73" t="s">
        <v>50</v>
      </c>
      <c r="AP5" t="s">
        <v>61</v>
      </c>
      <c r="AQ5" t="s">
        <v>48</v>
      </c>
    </row>
    <row r="6" spans="2:43" ht="12.75" customHeight="1" x14ac:dyDescent="0.15">
      <c r="B6" s="354" t="str">
        <f ca="1">ｶﾚﾝﾀﾞｰ!QT1&amp;"年"</f>
        <v>2025年</v>
      </c>
      <c r="C6" s="355"/>
      <c r="D6" s="131" t="s">
        <v>109</v>
      </c>
      <c r="E6" s="132"/>
      <c r="F6" s="133"/>
      <c r="G6" s="151" t="str">
        <f ca="1">'旬報(3月)'!D16</f>
        <v>土</v>
      </c>
      <c r="H6" s="152" t="str">
        <f ca="1">'旬報(3月)'!D17</f>
        <v>日</v>
      </c>
      <c r="I6" s="152" t="str">
        <f ca="1">'旬報(3月)'!D18</f>
        <v>月</v>
      </c>
      <c r="J6" s="152" t="str">
        <f ca="1">'旬報(3月)'!D19</f>
        <v>火</v>
      </c>
      <c r="K6" s="152" t="str">
        <f ca="1">'旬報(3月)'!D20</f>
        <v>水</v>
      </c>
      <c r="L6" s="152" t="str">
        <f ca="1">'旬報(3月)'!D21</f>
        <v>木</v>
      </c>
      <c r="M6" s="152" t="str">
        <f ca="1">'旬報(3月)'!D22</f>
        <v>金</v>
      </c>
      <c r="N6" s="152" t="str">
        <f ca="1">'旬報(3月)'!D23</f>
        <v>土</v>
      </c>
      <c r="O6" s="152" t="str">
        <f ca="1">'旬報(3月)'!D24</f>
        <v>日</v>
      </c>
      <c r="P6" s="152" t="str">
        <f ca="1">'旬報(3月)'!D25</f>
        <v>月</v>
      </c>
      <c r="Q6" s="152" t="str">
        <f ca="1">'旬報(3月)'!D36</f>
        <v>火</v>
      </c>
      <c r="R6" s="152" t="str">
        <f ca="1">'旬報(3月)'!D37</f>
        <v>水</v>
      </c>
      <c r="S6" s="152" t="str">
        <f ca="1">'旬報(3月)'!D38</f>
        <v>木</v>
      </c>
      <c r="T6" s="152" t="str">
        <f ca="1">'旬報(3月)'!D39</f>
        <v>金</v>
      </c>
      <c r="U6" s="152" t="str">
        <f ca="1">'旬報(3月)'!D40</f>
        <v>土</v>
      </c>
      <c r="V6" s="152" t="str">
        <f ca="1">'旬報(3月)'!D41</f>
        <v>日</v>
      </c>
      <c r="W6" s="152" t="str">
        <f ca="1">'旬報(3月)'!D42</f>
        <v>月</v>
      </c>
      <c r="X6" s="152" t="str">
        <f ca="1">'旬報(3月)'!D43</f>
        <v>火</v>
      </c>
      <c r="Y6" s="152" t="str">
        <f ca="1">'旬報(3月)'!D44</f>
        <v>水</v>
      </c>
      <c r="Z6" s="152" t="str">
        <f ca="1">'旬報(3月)'!D45</f>
        <v>木</v>
      </c>
      <c r="AA6" s="152" t="str">
        <f ca="1">'旬報(3月)'!D56</f>
        <v>金</v>
      </c>
      <c r="AB6" s="152" t="str">
        <f ca="1">'旬報(3月)'!D57</f>
        <v>土</v>
      </c>
      <c r="AC6" s="152" t="str">
        <f ca="1">'旬報(3月)'!D58</f>
        <v>日</v>
      </c>
      <c r="AD6" s="152" t="str">
        <f ca="1">'旬報(3月)'!D59</f>
        <v>月</v>
      </c>
      <c r="AE6" s="152" t="str">
        <f ca="1">'旬報(3月)'!D60</f>
        <v>火</v>
      </c>
      <c r="AF6" s="152" t="str">
        <f ca="1">'旬報(3月)'!D61</f>
        <v>水</v>
      </c>
      <c r="AG6" s="152" t="str">
        <f ca="1">'旬報(3月)'!D62</f>
        <v>木</v>
      </c>
      <c r="AH6" s="152" t="str">
        <f ca="1">'旬報(3月)'!D63</f>
        <v>金</v>
      </c>
      <c r="AI6" s="152" t="str">
        <f ca="1">'旬報(3月)'!D64</f>
        <v>土</v>
      </c>
      <c r="AJ6" s="152" t="str">
        <f ca="1">'旬報(3月)'!D65</f>
        <v>日</v>
      </c>
      <c r="AK6" s="153" t="str">
        <f ca="1">'旬報(3月)'!D66</f>
        <v>月</v>
      </c>
      <c r="AL6" s="92"/>
      <c r="AM6" s="92"/>
    </row>
    <row r="7" spans="2:43" ht="12.75" customHeight="1" x14ac:dyDescent="0.15">
      <c r="B7" s="351">
        <v>3</v>
      </c>
      <c r="C7" s="352" t="s">
        <v>1</v>
      </c>
      <c r="D7" s="134" t="s">
        <v>9</v>
      </c>
      <c r="E7" s="135"/>
      <c r="F7" s="136"/>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331" t="str">
        <f>IF(COUNTA(G7:AK7)=0,"",IF(実績調書取得率計算!E$66=1,"OK",IF(実績調書取得率計算!E$69=1,"OK","NG")))</f>
        <v/>
      </c>
      <c r="AM7" s="1"/>
      <c r="AN7">
        <f>SUM(COUNTIF(G7:AK7,{"休"}))</f>
        <v>0</v>
      </c>
      <c r="AP7">
        <f>SUM(COUNTIF(G7:AK7,{"■"}))</f>
        <v>0</v>
      </c>
      <c r="AQ7">
        <f>AN7+AP7</f>
        <v>0</v>
      </c>
    </row>
    <row r="8" spans="2:43" ht="12.75" customHeight="1" x14ac:dyDescent="0.15">
      <c r="B8" s="351"/>
      <c r="C8" s="352"/>
      <c r="D8" s="134" t="s">
        <v>10</v>
      </c>
      <c r="E8" s="135"/>
      <c r="F8" s="136"/>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332" t="str">
        <f>IF(COUNTA(G8:AK8)=0,"",IF(実績調書取得率計算!E$67=1,"OK",IF(実績調書取得率計算!E$70=1,"OK","NG")))</f>
        <v/>
      </c>
      <c r="AM8" s="1"/>
      <c r="AN8">
        <f>SUM(COUNTIF(G8:AK8,{"休"}))</f>
        <v>0</v>
      </c>
      <c r="AP8">
        <f>SUM(COUNTIF(G8:AK8,{"■"}))</f>
        <v>0</v>
      </c>
      <c r="AQ8">
        <f>AN8+AP8</f>
        <v>0</v>
      </c>
    </row>
    <row r="9" spans="2:43" ht="12.75" customHeight="1" x14ac:dyDescent="0.15">
      <c r="B9" s="139"/>
      <c r="C9" s="140"/>
      <c r="D9" s="141"/>
      <c r="E9" s="142"/>
      <c r="F9" s="143"/>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5"/>
      <c r="AM9" s="145"/>
      <c r="AN9">
        <f>SUM(COUNTIF(G9:AK9,{"休"}))</f>
        <v>0</v>
      </c>
    </row>
    <row r="10" spans="2:43" ht="12.75" customHeight="1" x14ac:dyDescent="0.15">
      <c r="B10" s="146"/>
      <c r="C10" s="147"/>
      <c r="D10" s="148" t="s">
        <v>109</v>
      </c>
      <c r="E10" s="149"/>
      <c r="F10" s="150"/>
      <c r="G10" s="151" t="str">
        <f ca="1">'旬報(4月)'!D16</f>
        <v>火</v>
      </c>
      <c r="H10" s="152" t="str">
        <f ca="1">'旬報(4月)'!D17</f>
        <v>水</v>
      </c>
      <c r="I10" s="152" t="str">
        <f ca="1">'旬報(4月)'!D18</f>
        <v>木</v>
      </c>
      <c r="J10" s="152" t="str">
        <f ca="1">'旬報(4月)'!D19</f>
        <v>金</v>
      </c>
      <c r="K10" s="152" t="str">
        <f ca="1">'旬報(4月)'!D20</f>
        <v>土</v>
      </c>
      <c r="L10" s="152" t="str">
        <f ca="1">'旬報(4月)'!D21</f>
        <v>日</v>
      </c>
      <c r="M10" s="152" t="str">
        <f ca="1">'旬報(4月)'!D22</f>
        <v>月</v>
      </c>
      <c r="N10" s="152" t="str">
        <f ca="1">'旬報(4月)'!D23</f>
        <v>火</v>
      </c>
      <c r="O10" s="152" t="str">
        <f ca="1">'旬報(4月)'!D24</f>
        <v>水</v>
      </c>
      <c r="P10" s="152" t="str">
        <f ca="1">'旬報(4月)'!D25</f>
        <v>木</v>
      </c>
      <c r="Q10" s="152" t="str">
        <f ca="1">'旬報(4月)'!D36</f>
        <v>金</v>
      </c>
      <c r="R10" s="152" t="str">
        <f ca="1">'旬報(4月)'!D37</f>
        <v>土</v>
      </c>
      <c r="S10" s="152" t="str">
        <f ca="1">'旬報(4月)'!D38</f>
        <v>日</v>
      </c>
      <c r="T10" s="152" t="str">
        <f ca="1">'旬報(4月)'!D39</f>
        <v>月</v>
      </c>
      <c r="U10" s="152" t="str">
        <f ca="1">'旬報(4月)'!D40</f>
        <v>火</v>
      </c>
      <c r="V10" s="152" t="str">
        <f ca="1">'旬報(4月)'!D41</f>
        <v>水</v>
      </c>
      <c r="W10" s="152" t="str">
        <f ca="1">'旬報(4月)'!D42</f>
        <v>木</v>
      </c>
      <c r="X10" s="152" t="str">
        <f ca="1">'旬報(4月)'!D43</f>
        <v>金</v>
      </c>
      <c r="Y10" s="152" t="str">
        <f ca="1">'旬報(4月)'!D44</f>
        <v>土</v>
      </c>
      <c r="Z10" s="152" t="str">
        <f ca="1">'旬報(4月)'!D45</f>
        <v>日</v>
      </c>
      <c r="AA10" s="152" t="str">
        <f ca="1">'旬報(4月)'!D56</f>
        <v>月</v>
      </c>
      <c r="AB10" s="152" t="str">
        <f ca="1">'旬報(4月)'!D57</f>
        <v>火</v>
      </c>
      <c r="AC10" s="152" t="str">
        <f ca="1">'旬報(4月)'!D58</f>
        <v>水</v>
      </c>
      <c r="AD10" s="152" t="str">
        <f ca="1">'旬報(4月)'!D59</f>
        <v>木</v>
      </c>
      <c r="AE10" s="152" t="str">
        <f ca="1">'旬報(4月)'!D60</f>
        <v>金</v>
      </c>
      <c r="AF10" s="152" t="str">
        <f ca="1">'旬報(4月)'!D61</f>
        <v>土</v>
      </c>
      <c r="AG10" s="152" t="str">
        <f ca="1">'旬報(4月)'!D62</f>
        <v>日</v>
      </c>
      <c r="AH10" s="152" t="str">
        <f ca="1">'旬報(4月)'!D63</f>
        <v>月</v>
      </c>
      <c r="AI10" s="152" t="str">
        <f ca="1">'旬報(4月)'!D64</f>
        <v>火</v>
      </c>
      <c r="AJ10" s="152" t="str">
        <f ca="1">'旬報(4月)'!D65</f>
        <v>水</v>
      </c>
      <c r="AK10" s="153"/>
      <c r="AL10" s="92"/>
      <c r="AM10" s="92"/>
    </row>
    <row r="11" spans="2:43" ht="12.75" customHeight="1" x14ac:dyDescent="0.15">
      <c r="B11" s="351">
        <f>B7+1</f>
        <v>4</v>
      </c>
      <c r="C11" s="352" t="s">
        <v>1</v>
      </c>
      <c r="D11" s="134" t="s">
        <v>9</v>
      </c>
      <c r="E11" s="135"/>
      <c r="F11" s="136"/>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210"/>
      <c r="AL11" s="331" t="str">
        <f>IF(COUNTA(G11:AK11)=0,"",IF(実績調書取得率計算!G$66=1,"OK",IF(実績調書取得率計算!G$69=1,"OK","NG")))</f>
        <v/>
      </c>
      <c r="AM11" s="1"/>
      <c r="AN11">
        <f>SUM(COUNTIF(G11:AK11,{"休"}))</f>
        <v>0</v>
      </c>
      <c r="AP11">
        <f>SUM(COUNTIF(G11:AK11,{"■"}))</f>
        <v>0</v>
      </c>
      <c r="AQ11">
        <f>AN11+AP11</f>
        <v>0</v>
      </c>
    </row>
    <row r="12" spans="2:43" ht="12.75" customHeight="1" x14ac:dyDescent="0.15">
      <c r="B12" s="351"/>
      <c r="C12" s="352"/>
      <c r="D12" s="134" t="s">
        <v>10</v>
      </c>
      <c r="E12" s="135"/>
      <c r="F12" s="136"/>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210"/>
      <c r="AL12" s="332" t="str">
        <f>IF(COUNTA(G12:AK12)=0,"",IF(実績調書取得率計算!G$67=1,"OK",IF(実績調書取得率計算!G$70=1,"OK","NG")))</f>
        <v/>
      </c>
      <c r="AM12" s="1"/>
      <c r="AN12">
        <f>SUM(COUNTIF(G12:AK12,{"休"}))</f>
        <v>0</v>
      </c>
      <c r="AP12">
        <f>SUM(COUNTIF(G12:AK12,{"■"}))</f>
        <v>0</v>
      </c>
      <c r="AQ12">
        <f>AN12+AP12</f>
        <v>0</v>
      </c>
    </row>
    <row r="13" spans="2:43" ht="12.75" customHeight="1" x14ac:dyDescent="0.15">
      <c r="B13" s="139"/>
      <c r="C13" s="140"/>
      <c r="D13" s="141"/>
      <c r="E13" s="142"/>
      <c r="F13" s="143"/>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5"/>
      <c r="AM13" s="145"/>
      <c r="AN13">
        <f>SUM(COUNTIF(G13:AK13,{"休"}))</f>
        <v>0</v>
      </c>
    </row>
    <row r="14" spans="2:43" ht="12.75" customHeight="1" x14ac:dyDescent="0.15">
      <c r="B14" s="146"/>
      <c r="C14" s="147"/>
      <c r="D14" s="148" t="s">
        <v>109</v>
      </c>
      <c r="E14" s="149"/>
      <c r="F14" s="150"/>
      <c r="G14" s="151" t="str">
        <f ca="1">'旬報(5月)'!D16</f>
        <v>木</v>
      </c>
      <c r="H14" s="152" t="str">
        <f ca="1">'旬報(5月)'!D17</f>
        <v>金</v>
      </c>
      <c r="I14" s="152" t="str">
        <f ca="1">'旬報(5月)'!D18</f>
        <v>土</v>
      </c>
      <c r="J14" s="152" t="str">
        <f ca="1">'旬報(5月)'!D19</f>
        <v>日</v>
      </c>
      <c r="K14" s="152" t="str">
        <f ca="1">'旬報(5月)'!D20</f>
        <v>月</v>
      </c>
      <c r="L14" s="152" t="str">
        <f ca="1">'旬報(5月)'!D21</f>
        <v>火</v>
      </c>
      <c r="M14" s="152" t="str">
        <f ca="1">'旬報(5月)'!D22</f>
        <v>水</v>
      </c>
      <c r="N14" s="152" t="str">
        <f ca="1">'旬報(5月)'!D23</f>
        <v>木</v>
      </c>
      <c r="O14" s="152" t="str">
        <f ca="1">'旬報(5月)'!D24</f>
        <v>金</v>
      </c>
      <c r="P14" s="152" t="str">
        <f ca="1">'旬報(5月)'!D25</f>
        <v>土</v>
      </c>
      <c r="Q14" s="152" t="str">
        <f ca="1">'旬報(5月)'!D36</f>
        <v>日</v>
      </c>
      <c r="R14" s="152" t="str">
        <f ca="1">'旬報(5月)'!D37</f>
        <v>月</v>
      </c>
      <c r="S14" s="152" t="str">
        <f ca="1">'旬報(5月)'!D38</f>
        <v>火</v>
      </c>
      <c r="T14" s="152" t="str">
        <f ca="1">'旬報(5月)'!D39</f>
        <v>水</v>
      </c>
      <c r="U14" s="152" t="str">
        <f ca="1">'旬報(5月)'!D40</f>
        <v>木</v>
      </c>
      <c r="V14" s="152" t="str">
        <f ca="1">'旬報(5月)'!D41</f>
        <v>金</v>
      </c>
      <c r="W14" s="152" t="str">
        <f ca="1">'旬報(5月)'!D42</f>
        <v>土</v>
      </c>
      <c r="X14" s="152" t="str">
        <f ca="1">'旬報(5月)'!D43</f>
        <v>日</v>
      </c>
      <c r="Y14" s="152" t="str">
        <f ca="1">'旬報(5月)'!D44</f>
        <v>月</v>
      </c>
      <c r="Z14" s="152" t="str">
        <f ca="1">'旬報(5月)'!D45</f>
        <v>火</v>
      </c>
      <c r="AA14" s="152" t="str">
        <f ca="1">'旬報(5月)'!D56</f>
        <v>水</v>
      </c>
      <c r="AB14" s="152" t="str">
        <f ca="1">'旬報(5月)'!D57</f>
        <v>木</v>
      </c>
      <c r="AC14" s="152" t="str">
        <f ca="1">'旬報(5月)'!D58</f>
        <v>金</v>
      </c>
      <c r="AD14" s="152" t="str">
        <f ca="1">'旬報(5月)'!D59</f>
        <v>土</v>
      </c>
      <c r="AE14" s="152" t="str">
        <f ca="1">'旬報(5月)'!D60</f>
        <v>日</v>
      </c>
      <c r="AF14" s="152" t="str">
        <f ca="1">'旬報(5月)'!D61</f>
        <v>月</v>
      </c>
      <c r="AG14" s="152" t="str">
        <f ca="1">'旬報(5月)'!D62</f>
        <v>火</v>
      </c>
      <c r="AH14" s="152" t="str">
        <f ca="1">'旬報(5月)'!D63</f>
        <v>水</v>
      </c>
      <c r="AI14" s="152" t="str">
        <f ca="1">'旬報(5月)'!D64</f>
        <v>木</v>
      </c>
      <c r="AJ14" s="152" t="str">
        <f ca="1">'旬報(5月)'!D65</f>
        <v>金</v>
      </c>
      <c r="AK14" s="153" t="str">
        <f ca="1">'旬報(5月)'!D66</f>
        <v>土</v>
      </c>
      <c r="AL14" s="92"/>
      <c r="AM14" s="92"/>
    </row>
    <row r="15" spans="2:43" ht="12.75" customHeight="1" x14ac:dyDescent="0.15">
      <c r="B15" s="351">
        <f t="shared" ref="B15" si="0">B11+1</f>
        <v>5</v>
      </c>
      <c r="C15" s="352" t="s">
        <v>1</v>
      </c>
      <c r="D15" s="134" t="s">
        <v>9</v>
      </c>
      <c r="E15" s="135"/>
      <c r="F15" s="136"/>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331" t="str">
        <f>IF(COUNTA(G15:AK15)=0,"",IF(実績調書取得率計算!I$66=1,"OK",IF(実績調書取得率計算!I$69=1,"OK","NG")))</f>
        <v/>
      </c>
      <c r="AM15" s="1"/>
      <c r="AN15">
        <f>SUM(COUNTIF(G15:AK15,{"休"}))</f>
        <v>0</v>
      </c>
      <c r="AP15">
        <f>SUM(COUNTIF(G15:AK15,{"■"}))</f>
        <v>0</v>
      </c>
      <c r="AQ15">
        <f>AN15+AP15</f>
        <v>0</v>
      </c>
    </row>
    <row r="16" spans="2:43" ht="12.75" customHeight="1" x14ac:dyDescent="0.15">
      <c r="B16" s="351"/>
      <c r="C16" s="352"/>
      <c r="D16" s="134" t="s">
        <v>10</v>
      </c>
      <c r="E16" s="135"/>
      <c r="F16" s="136"/>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332" t="str">
        <f>IF(COUNTA(G16:AK16)=0,"",IF(実績調書取得率計算!I$67=1,"OK",IF(実績調書取得率計算!I$70=1,"OK","NG")))</f>
        <v/>
      </c>
      <c r="AM16" s="1"/>
      <c r="AN16">
        <f>SUM(COUNTIF(G16:AK16,{"休"}))</f>
        <v>0</v>
      </c>
      <c r="AP16">
        <f>SUM(COUNTIF(G16:AK16,{"■"}))</f>
        <v>0</v>
      </c>
      <c r="AQ16">
        <f>AN16+AP16</f>
        <v>0</v>
      </c>
    </row>
    <row r="17" spans="2:43" ht="12.75" customHeight="1" x14ac:dyDescent="0.15">
      <c r="B17" s="139"/>
      <c r="C17" s="140"/>
      <c r="D17" s="141"/>
      <c r="E17" s="142"/>
      <c r="F17" s="143"/>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45"/>
      <c r="AM17" s="145"/>
      <c r="AN17">
        <f>SUM(COUNTIF(G17:AK17,{"休"}))</f>
        <v>0</v>
      </c>
    </row>
    <row r="18" spans="2:43" ht="12.75" customHeight="1" x14ac:dyDescent="0.15">
      <c r="B18" s="146"/>
      <c r="C18" s="147"/>
      <c r="D18" s="148" t="s">
        <v>109</v>
      </c>
      <c r="E18" s="149"/>
      <c r="F18" s="150"/>
      <c r="G18" s="156" t="str">
        <f ca="1">'旬報(6月)'!D16</f>
        <v>日</v>
      </c>
      <c r="H18" s="157" t="str">
        <f ca="1">'旬報(6月)'!D17</f>
        <v>月</v>
      </c>
      <c r="I18" s="157" t="str">
        <f ca="1">'旬報(6月)'!D18</f>
        <v>火</v>
      </c>
      <c r="J18" s="157" t="str">
        <f ca="1">'旬報(6月)'!D19</f>
        <v>水</v>
      </c>
      <c r="K18" s="157" t="str">
        <f ca="1">'旬報(6月)'!D20</f>
        <v>木</v>
      </c>
      <c r="L18" s="157" t="str">
        <f ca="1">'旬報(6月)'!D21</f>
        <v>金</v>
      </c>
      <c r="M18" s="157" t="str">
        <f ca="1">'旬報(6月)'!D22</f>
        <v>土</v>
      </c>
      <c r="N18" s="157" t="str">
        <f ca="1">'旬報(6月)'!D23</f>
        <v>日</v>
      </c>
      <c r="O18" s="157" t="str">
        <f ca="1">'旬報(6月)'!D24</f>
        <v>月</v>
      </c>
      <c r="P18" s="157" t="str">
        <f ca="1">'旬報(6月)'!D25</f>
        <v>火</v>
      </c>
      <c r="Q18" s="157" t="str">
        <f ca="1">'旬報(6月)'!D36</f>
        <v>水</v>
      </c>
      <c r="R18" s="157" t="str">
        <f ca="1">'旬報(6月)'!D37</f>
        <v>木</v>
      </c>
      <c r="S18" s="157" t="str">
        <f ca="1">'旬報(6月)'!D38</f>
        <v>金</v>
      </c>
      <c r="T18" s="157" t="str">
        <f ca="1">'旬報(6月)'!D39</f>
        <v>土</v>
      </c>
      <c r="U18" s="157" t="str">
        <f ca="1">'旬報(6月)'!D40</f>
        <v>日</v>
      </c>
      <c r="V18" s="157" t="str">
        <f ca="1">'旬報(6月)'!D41</f>
        <v>月</v>
      </c>
      <c r="W18" s="157" t="str">
        <f ca="1">'旬報(6月)'!D42</f>
        <v>火</v>
      </c>
      <c r="X18" s="157" t="str">
        <f ca="1">'旬報(6月)'!D43</f>
        <v>水</v>
      </c>
      <c r="Y18" s="157" t="str">
        <f ca="1">'旬報(6月)'!D44</f>
        <v>木</v>
      </c>
      <c r="Z18" s="157" t="str">
        <f ca="1">'旬報(6月)'!D45</f>
        <v>金</v>
      </c>
      <c r="AA18" s="157" t="str">
        <f ca="1">'旬報(6月)'!D56</f>
        <v>土</v>
      </c>
      <c r="AB18" s="157" t="str">
        <f ca="1">'旬報(6月)'!D57</f>
        <v>日</v>
      </c>
      <c r="AC18" s="157" t="str">
        <f ca="1">'旬報(6月)'!D58</f>
        <v>月</v>
      </c>
      <c r="AD18" s="157" t="str">
        <f ca="1">'旬報(6月)'!D59</f>
        <v>火</v>
      </c>
      <c r="AE18" s="157" t="str">
        <f ca="1">'旬報(6月)'!D60</f>
        <v>水</v>
      </c>
      <c r="AF18" s="157" t="str">
        <f ca="1">'旬報(6月)'!D61</f>
        <v>木</v>
      </c>
      <c r="AG18" s="157" t="str">
        <f ca="1">'旬報(6月)'!D62</f>
        <v>金</v>
      </c>
      <c r="AH18" s="157" t="str">
        <f ca="1">'旬報(6月)'!D63</f>
        <v>土</v>
      </c>
      <c r="AI18" s="157" t="str">
        <f ca="1">'旬報(6月)'!D64</f>
        <v>日</v>
      </c>
      <c r="AJ18" s="157" t="str">
        <f ca="1">'旬報(6月)'!D65</f>
        <v>月</v>
      </c>
      <c r="AK18" s="158"/>
      <c r="AL18" s="92"/>
      <c r="AM18" s="92"/>
    </row>
    <row r="19" spans="2:43" ht="12.75" customHeight="1" x14ac:dyDescent="0.15">
      <c r="B19" s="351">
        <f t="shared" ref="B19" si="1">B15+1</f>
        <v>6</v>
      </c>
      <c r="C19" s="352" t="s">
        <v>1</v>
      </c>
      <c r="D19" s="134" t="s">
        <v>9</v>
      </c>
      <c r="E19" s="135"/>
      <c r="F19" s="136"/>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331" t="str">
        <f>IF(COUNTA(G19:AK19)=0,"",IF(実績調書取得率計算!K$66=1,"OK",IF(実績調書取得率計算!K$69=1,"OK","NG")))</f>
        <v/>
      </c>
      <c r="AM19" s="1"/>
      <c r="AN19">
        <f>SUM(COUNTIF(G19:AK19,{"休"}))</f>
        <v>0</v>
      </c>
      <c r="AP19">
        <f>SUM(COUNTIF(G19:AK19,{"■"}))</f>
        <v>0</v>
      </c>
      <c r="AQ19">
        <f>AN19+AP19</f>
        <v>0</v>
      </c>
    </row>
    <row r="20" spans="2:43" ht="12.75" customHeight="1" x14ac:dyDescent="0.15">
      <c r="B20" s="351"/>
      <c r="C20" s="352"/>
      <c r="D20" s="134" t="s">
        <v>10</v>
      </c>
      <c r="E20" s="135"/>
      <c r="F20" s="136"/>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332" t="str">
        <f>IF(COUNTA(G20:AK20)=0,"",IF(実績調書取得率計算!K$67=1,"OK",IF(実績調書取得率計算!K$70=1,"OK","NG")))</f>
        <v/>
      </c>
      <c r="AM20" s="1"/>
      <c r="AN20">
        <f>SUM(COUNTIF(G20:AK20,{"休"}))</f>
        <v>0</v>
      </c>
      <c r="AP20">
        <f>SUM(COUNTIF(G20:AK20,{"■"}))</f>
        <v>0</v>
      </c>
      <c r="AQ20">
        <f>AN20+AP20</f>
        <v>0</v>
      </c>
    </row>
    <row r="21" spans="2:43" ht="12.75" customHeight="1" x14ac:dyDescent="0.15">
      <c r="B21" s="139"/>
      <c r="C21" s="140"/>
      <c r="D21" s="141"/>
      <c r="E21" s="142"/>
      <c r="F21" s="143"/>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45"/>
      <c r="AM21" s="145"/>
      <c r="AN21">
        <f>SUM(COUNTIF(G21:AK21,{"休"}))</f>
        <v>0</v>
      </c>
    </row>
    <row r="22" spans="2:43" ht="12.75" customHeight="1" x14ac:dyDescent="0.15">
      <c r="B22" s="146"/>
      <c r="C22" s="147"/>
      <c r="D22" s="148" t="s">
        <v>109</v>
      </c>
      <c r="E22" s="149"/>
      <c r="F22" s="150"/>
      <c r="G22" s="156" t="str">
        <f ca="1">'旬報(7月)'!D16</f>
        <v>火</v>
      </c>
      <c r="H22" s="157" t="str">
        <f ca="1">'旬報(7月)'!D17</f>
        <v>水</v>
      </c>
      <c r="I22" s="157" t="str">
        <f ca="1">'旬報(7月)'!D18</f>
        <v>木</v>
      </c>
      <c r="J22" s="157" t="str">
        <f ca="1">'旬報(7月)'!D19</f>
        <v>金</v>
      </c>
      <c r="K22" s="157" t="str">
        <f ca="1">'旬報(7月)'!D20</f>
        <v>土</v>
      </c>
      <c r="L22" s="157" t="str">
        <f ca="1">'旬報(7月)'!D21</f>
        <v>日</v>
      </c>
      <c r="M22" s="157" t="str">
        <f ca="1">'旬報(7月)'!D22</f>
        <v>月</v>
      </c>
      <c r="N22" s="157" t="str">
        <f ca="1">'旬報(7月)'!D23</f>
        <v>火</v>
      </c>
      <c r="O22" s="157" t="str">
        <f ca="1">'旬報(7月)'!D24</f>
        <v>水</v>
      </c>
      <c r="P22" s="157" t="str">
        <f ca="1">'旬報(7月)'!D25</f>
        <v>木</v>
      </c>
      <c r="Q22" s="157" t="str">
        <f ca="1">'旬報(7月)'!D36</f>
        <v>金</v>
      </c>
      <c r="R22" s="157" t="str">
        <f ca="1">'旬報(7月)'!D37</f>
        <v>土</v>
      </c>
      <c r="S22" s="157" t="str">
        <f ca="1">'旬報(7月)'!D38</f>
        <v>日</v>
      </c>
      <c r="T22" s="157" t="str">
        <f ca="1">'旬報(7月)'!D39</f>
        <v>月</v>
      </c>
      <c r="U22" s="157" t="str">
        <f ca="1">'旬報(7月)'!D40</f>
        <v>火</v>
      </c>
      <c r="V22" s="157" t="str">
        <f ca="1">'旬報(7月)'!D41</f>
        <v>水</v>
      </c>
      <c r="W22" s="157" t="str">
        <f ca="1">'旬報(7月)'!D42</f>
        <v>木</v>
      </c>
      <c r="X22" s="157" t="str">
        <f ca="1">'旬報(7月)'!D43</f>
        <v>金</v>
      </c>
      <c r="Y22" s="157" t="str">
        <f ca="1">'旬報(7月)'!D44</f>
        <v>土</v>
      </c>
      <c r="Z22" s="157" t="str">
        <f ca="1">'旬報(7月)'!D45</f>
        <v>日</v>
      </c>
      <c r="AA22" s="157" t="str">
        <f ca="1">'旬報(7月)'!D56</f>
        <v>月</v>
      </c>
      <c r="AB22" s="157" t="str">
        <f ca="1">'旬報(7月)'!D57</f>
        <v>火</v>
      </c>
      <c r="AC22" s="157" t="str">
        <f ca="1">'旬報(7月)'!D58</f>
        <v>水</v>
      </c>
      <c r="AD22" s="157" t="str">
        <f ca="1">'旬報(7月)'!D59</f>
        <v>木</v>
      </c>
      <c r="AE22" s="157" t="str">
        <f ca="1">'旬報(7月)'!D60</f>
        <v>金</v>
      </c>
      <c r="AF22" s="157" t="str">
        <f ca="1">'旬報(7月)'!D61</f>
        <v>土</v>
      </c>
      <c r="AG22" s="157" t="str">
        <f ca="1">'旬報(7月)'!D62</f>
        <v>日</v>
      </c>
      <c r="AH22" s="157" t="str">
        <f ca="1">'旬報(7月)'!D63</f>
        <v>月</v>
      </c>
      <c r="AI22" s="157" t="str">
        <f ca="1">'旬報(7月)'!D64</f>
        <v>火</v>
      </c>
      <c r="AJ22" s="157" t="str">
        <f ca="1">'旬報(7月)'!D65</f>
        <v>水</v>
      </c>
      <c r="AK22" s="158" t="str">
        <f ca="1">'旬報(7月)'!D66</f>
        <v>木</v>
      </c>
      <c r="AL22" s="92"/>
      <c r="AM22" s="92"/>
    </row>
    <row r="23" spans="2:43" ht="12.75" customHeight="1" x14ac:dyDescent="0.15">
      <c r="B23" s="351">
        <f t="shared" ref="B23" si="2">B19+1</f>
        <v>7</v>
      </c>
      <c r="C23" s="352" t="s">
        <v>1</v>
      </c>
      <c r="D23" s="134" t="s">
        <v>9</v>
      </c>
      <c r="E23" s="135"/>
      <c r="F23" s="136"/>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331" t="str">
        <f>IF(COUNTA(G23:AK23)=0,"",IF(実績調書取得率計算!M$66=1,"OK",IF(実績調書取得率計算!M$69=1,"OK","NG")))</f>
        <v/>
      </c>
      <c r="AM23" s="1"/>
      <c r="AN23">
        <f>SUM(COUNTIF(G23:AK23,{"休"}))</f>
        <v>0</v>
      </c>
      <c r="AP23">
        <f>SUM(COUNTIF(G23:AK23,{"■"}))</f>
        <v>0</v>
      </c>
      <c r="AQ23">
        <f>AN23+AP23</f>
        <v>0</v>
      </c>
    </row>
    <row r="24" spans="2:43" ht="12.75" customHeight="1" x14ac:dyDescent="0.15">
      <c r="B24" s="351"/>
      <c r="C24" s="352"/>
      <c r="D24" s="134" t="s">
        <v>10</v>
      </c>
      <c r="E24" s="135"/>
      <c r="F24" s="136"/>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332" t="str">
        <f>IF(COUNTA(G24:AK24)=0,"",IF(実績調書取得率計算!M$67=1,"OK",IF(実績調書取得率計算!M$70=1,"OK","NG")))</f>
        <v/>
      </c>
      <c r="AM24" s="1"/>
      <c r="AN24">
        <f>SUM(COUNTIF(G24:AK24,{"休"}))</f>
        <v>0</v>
      </c>
      <c r="AP24">
        <f>SUM(COUNTIF(G24:AK24,{"■"}))</f>
        <v>0</v>
      </c>
      <c r="AQ24">
        <f>AN24+AP24</f>
        <v>0</v>
      </c>
    </row>
    <row r="25" spans="2:43" ht="12.75" customHeight="1" thickBot="1" x14ac:dyDescent="0.2">
      <c r="B25" s="139"/>
      <c r="C25" s="140"/>
      <c r="D25" s="141"/>
      <c r="E25" s="142"/>
      <c r="F25" s="143"/>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45"/>
      <c r="AM25" s="145"/>
      <c r="AN25">
        <f>SUM(COUNTIF(G25:AK25,{"休"}))</f>
        <v>0</v>
      </c>
    </row>
    <row r="26" spans="2:43" ht="12.75" customHeight="1" x14ac:dyDescent="0.15">
      <c r="B26" s="146"/>
      <c r="C26" s="147"/>
      <c r="D26" s="148" t="s">
        <v>109</v>
      </c>
      <c r="E26" s="149"/>
      <c r="F26" s="150"/>
      <c r="G26" s="156" t="str">
        <f ca="1">'旬報(8月)'!D16</f>
        <v>金</v>
      </c>
      <c r="H26" s="157" t="str">
        <f ca="1">'旬報(8月)'!D17</f>
        <v>土</v>
      </c>
      <c r="I26" s="157" t="str">
        <f ca="1">'旬報(8月)'!D18</f>
        <v>日</v>
      </c>
      <c r="J26" s="157" t="str">
        <f ca="1">'旬報(8月)'!D19</f>
        <v>月</v>
      </c>
      <c r="K26" s="157" t="str">
        <f ca="1">'旬報(8月)'!D20</f>
        <v>火</v>
      </c>
      <c r="L26" s="157" t="str">
        <f ca="1">'旬報(8月)'!D21</f>
        <v>水</v>
      </c>
      <c r="M26" s="157" t="str">
        <f ca="1">'旬報(8月)'!D22</f>
        <v>木</v>
      </c>
      <c r="N26" s="157" t="str">
        <f ca="1">'旬報(8月)'!D23</f>
        <v>金</v>
      </c>
      <c r="O26" s="157" t="str">
        <f ca="1">'旬報(8月)'!D24</f>
        <v>土</v>
      </c>
      <c r="P26" s="157" t="str">
        <f ca="1">'旬報(8月)'!D25</f>
        <v>日</v>
      </c>
      <c r="Q26" s="157" t="str">
        <f ca="1">'旬報(8月)'!D36</f>
        <v>月</v>
      </c>
      <c r="R26" s="159" t="str">
        <f ca="1">'旬報(8月)'!D37</f>
        <v>火</v>
      </c>
      <c r="S26" s="160" t="s">
        <v>72</v>
      </c>
      <c r="T26" s="161" t="s">
        <v>72</v>
      </c>
      <c r="U26" s="162" t="s">
        <v>72</v>
      </c>
      <c r="V26" s="156" t="str">
        <f ca="1">'旬報(8月)'!D41</f>
        <v>土</v>
      </c>
      <c r="W26" s="157" t="str">
        <f ca="1">'旬報(8月)'!D42</f>
        <v>日</v>
      </c>
      <c r="X26" s="157" t="str">
        <f ca="1">'旬報(8月)'!D43</f>
        <v>月</v>
      </c>
      <c r="Y26" s="157" t="str">
        <f ca="1">'旬報(8月)'!D44</f>
        <v>火</v>
      </c>
      <c r="Z26" s="157" t="str">
        <f ca="1">'旬報(8月)'!D45</f>
        <v>水</v>
      </c>
      <c r="AA26" s="157" t="str">
        <f ca="1">'旬報(8月)'!D56</f>
        <v>木</v>
      </c>
      <c r="AB26" s="157" t="str">
        <f ca="1">'旬報(8月)'!D57</f>
        <v>金</v>
      </c>
      <c r="AC26" s="157" t="str">
        <f ca="1">'旬報(8月)'!D58</f>
        <v>土</v>
      </c>
      <c r="AD26" s="157" t="str">
        <f ca="1">'旬報(8月)'!D59</f>
        <v>日</v>
      </c>
      <c r="AE26" s="157" t="str">
        <f ca="1">'旬報(8月)'!D60</f>
        <v>月</v>
      </c>
      <c r="AF26" s="157" t="str">
        <f ca="1">'旬報(8月)'!D61</f>
        <v>火</v>
      </c>
      <c r="AG26" s="157" t="str">
        <f ca="1">'旬報(8月)'!D62</f>
        <v>水</v>
      </c>
      <c r="AH26" s="157" t="str">
        <f ca="1">'旬報(8月)'!D63</f>
        <v>木</v>
      </c>
      <c r="AI26" s="157" t="str">
        <f ca="1">'旬報(8月)'!D64</f>
        <v>金</v>
      </c>
      <c r="AJ26" s="157" t="str">
        <f ca="1">'旬報(8月)'!D65</f>
        <v>土</v>
      </c>
      <c r="AK26" s="158" t="str">
        <f ca="1">'旬報(8月)'!D66</f>
        <v>日</v>
      </c>
      <c r="AL26" s="92"/>
      <c r="AM26" s="92"/>
    </row>
    <row r="27" spans="2:43" ht="12.75" customHeight="1" x14ac:dyDescent="0.15">
      <c r="B27" s="351">
        <f t="shared" ref="B27" si="3">B23+1</f>
        <v>8</v>
      </c>
      <c r="C27" s="352" t="s">
        <v>1</v>
      </c>
      <c r="D27" s="134" t="s">
        <v>9</v>
      </c>
      <c r="E27" s="135"/>
      <c r="F27" s="136"/>
      <c r="G27" s="98"/>
      <c r="H27" s="98"/>
      <c r="I27" s="98"/>
      <c r="J27" s="98"/>
      <c r="K27" s="98"/>
      <c r="L27" s="98"/>
      <c r="M27" s="98"/>
      <c r="N27" s="98"/>
      <c r="O27" s="98"/>
      <c r="P27" s="98"/>
      <c r="Q27" s="98"/>
      <c r="R27" s="163"/>
      <c r="S27" s="164"/>
      <c r="T27" s="98"/>
      <c r="U27" s="165"/>
      <c r="V27" s="166"/>
      <c r="W27" s="98"/>
      <c r="X27" s="98"/>
      <c r="Y27" s="98"/>
      <c r="Z27" s="98"/>
      <c r="AA27" s="98"/>
      <c r="AB27" s="98"/>
      <c r="AC27" s="98"/>
      <c r="AD27" s="98"/>
      <c r="AE27" s="98"/>
      <c r="AF27" s="98"/>
      <c r="AG27" s="98"/>
      <c r="AH27" s="98"/>
      <c r="AI27" s="98"/>
      <c r="AJ27" s="98"/>
      <c r="AK27" s="98"/>
      <c r="AL27" s="331" t="str">
        <f>IF(COUNTA(G27:AK27)=0,"",IF(実績調書取得率計算!O$66=1,"OK",IF(実績調書取得率計算!O$69=1,"OK","NG")))</f>
        <v/>
      </c>
      <c r="AM27" s="1"/>
      <c r="AN27">
        <f>SUM(COUNTIF(G27:AK27,{"休"}))</f>
        <v>0</v>
      </c>
      <c r="AO27" s="1"/>
      <c r="AP27">
        <f>SUM(COUNTIF(G27:AK27,{"■"}))</f>
        <v>0</v>
      </c>
      <c r="AQ27">
        <f>AN27+AP27</f>
        <v>0</v>
      </c>
    </row>
    <row r="28" spans="2:43" ht="12.75" customHeight="1" x14ac:dyDescent="0.15">
      <c r="B28" s="351"/>
      <c r="C28" s="352"/>
      <c r="D28" s="134" t="s">
        <v>10</v>
      </c>
      <c r="E28" s="135"/>
      <c r="F28" s="136"/>
      <c r="G28" s="98"/>
      <c r="H28" s="98"/>
      <c r="I28" s="98"/>
      <c r="J28" s="98"/>
      <c r="K28" s="98"/>
      <c r="L28" s="98"/>
      <c r="M28" s="98"/>
      <c r="N28" s="98"/>
      <c r="O28" s="98"/>
      <c r="P28" s="98"/>
      <c r="Q28" s="98"/>
      <c r="R28" s="163"/>
      <c r="S28" s="164"/>
      <c r="T28" s="98"/>
      <c r="U28" s="165"/>
      <c r="V28" s="166"/>
      <c r="W28" s="98"/>
      <c r="X28" s="98"/>
      <c r="Y28" s="98"/>
      <c r="Z28" s="98"/>
      <c r="AA28" s="98"/>
      <c r="AB28" s="98"/>
      <c r="AC28" s="98"/>
      <c r="AD28" s="98"/>
      <c r="AE28" s="98"/>
      <c r="AF28" s="98"/>
      <c r="AG28" s="98"/>
      <c r="AH28" s="98"/>
      <c r="AI28" s="98"/>
      <c r="AJ28" s="98"/>
      <c r="AK28" s="98"/>
      <c r="AL28" s="332" t="str">
        <f>IF(COUNTA(G28:AK28)=0,"",IF(実績調書取得率計算!O$67=1,"OK",IF(実績調書取得率計算!O$70=1,"OK","NG")))</f>
        <v/>
      </c>
      <c r="AM28" s="1"/>
      <c r="AN28">
        <f>SUM(COUNTIF(G28:AK28,{"休"}))</f>
        <v>0</v>
      </c>
      <c r="AO28" s="1"/>
      <c r="AP28">
        <f>SUM(COUNTIF(G28:AK28,{"■"}))</f>
        <v>0</v>
      </c>
      <c r="AQ28">
        <f>AN28+AP28</f>
        <v>0</v>
      </c>
    </row>
    <row r="29" spans="2:43" ht="12.75" customHeight="1" thickBot="1" x14ac:dyDescent="0.2">
      <c r="B29" s="139"/>
      <c r="C29" s="140"/>
      <c r="D29" s="141"/>
      <c r="E29" s="142"/>
      <c r="F29" s="143"/>
      <c r="G29" s="155"/>
      <c r="H29" s="155"/>
      <c r="I29" s="155"/>
      <c r="J29" s="155"/>
      <c r="K29" s="155"/>
      <c r="L29" s="155"/>
      <c r="M29" s="155"/>
      <c r="N29" s="155"/>
      <c r="O29" s="155"/>
      <c r="P29" s="155"/>
      <c r="Q29" s="155"/>
      <c r="R29" s="167"/>
      <c r="S29" s="168"/>
      <c r="T29" s="169"/>
      <c r="U29" s="170"/>
      <c r="V29" s="154"/>
      <c r="W29" s="155"/>
      <c r="X29" s="155"/>
      <c r="Y29" s="155"/>
      <c r="Z29" s="155"/>
      <c r="AA29" s="155"/>
      <c r="AB29" s="155"/>
      <c r="AC29" s="155"/>
      <c r="AD29" s="155"/>
      <c r="AE29" s="155"/>
      <c r="AF29" s="155"/>
      <c r="AG29" s="155"/>
      <c r="AH29" s="155"/>
      <c r="AI29" s="155"/>
      <c r="AJ29" s="155"/>
      <c r="AK29" s="155"/>
      <c r="AL29" s="145"/>
      <c r="AM29" s="145"/>
      <c r="AN29">
        <f>SUM(COUNTIF(G29:AK29,{"休"}))</f>
        <v>0</v>
      </c>
    </row>
    <row r="30" spans="2:43" ht="12.75" customHeight="1" x14ac:dyDescent="0.15">
      <c r="B30" s="146"/>
      <c r="C30" s="147"/>
      <c r="D30" s="148" t="s">
        <v>109</v>
      </c>
      <c r="E30" s="149"/>
      <c r="F30" s="150"/>
      <c r="G30" s="156" t="str">
        <f ca="1">'旬報(9月)'!D16</f>
        <v>月</v>
      </c>
      <c r="H30" s="157" t="str">
        <f ca="1">'旬報(9月)'!D17</f>
        <v>火</v>
      </c>
      <c r="I30" s="157" t="str">
        <f ca="1">'旬報(9月)'!D18</f>
        <v>水</v>
      </c>
      <c r="J30" s="157" t="str">
        <f ca="1">'旬報(9月)'!D19</f>
        <v>木</v>
      </c>
      <c r="K30" s="157" t="str">
        <f ca="1">'旬報(9月)'!D20</f>
        <v>金</v>
      </c>
      <c r="L30" s="157" t="str">
        <f ca="1">'旬報(9月)'!D21</f>
        <v>土</v>
      </c>
      <c r="M30" s="157" t="str">
        <f ca="1">'旬報(9月)'!D22</f>
        <v>日</v>
      </c>
      <c r="N30" s="157" t="str">
        <f ca="1">'旬報(9月)'!D23</f>
        <v>月</v>
      </c>
      <c r="O30" s="157" t="str">
        <f ca="1">'旬報(9月)'!D24</f>
        <v>火</v>
      </c>
      <c r="P30" s="157" t="str">
        <f ca="1">'旬報(9月)'!D25</f>
        <v>水</v>
      </c>
      <c r="Q30" s="157" t="str">
        <f ca="1">'旬報(9月)'!D36</f>
        <v>木</v>
      </c>
      <c r="R30" s="157" t="str">
        <f ca="1">'旬報(9月)'!D37</f>
        <v>金</v>
      </c>
      <c r="S30" s="171" t="str">
        <f ca="1">'旬報(9月)'!D38</f>
        <v>土</v>
      </c>
      <c r="T30" s="171" t="str">
        <f ca="1">'旬報(9月)'!D39</f>
        <v>日</v>
      </c>
      <c r="U30" s="171" t="str">
        <f ca="1">'旬報(9月)'!D40</f>
        <v>月</v>
      </c>
      <c r="V30" s="157" t="str">
        <f ca="1">'旬報(9月)'!D41</f>
        <v>火</v>
      </c>
      <c r="W30" s="157" t="str">
        <f ca="1">'旬報(9月)'!D42</f>
        <v>水</v>
      </c>
      <c r="X30" s="157" t="str">
        <f ca="1">'旬報(9月)'!D43</f>
        <v>木</v>
      </c>
      <c r="Y30" s="157" t="str">
        <f ca="1">'旬報(9月)'!D44</f>
        <v>金</v>
      </c>
      <c r="Z30" s="157" t="str">
        <f ca="1">'旬報(9月)'!D45</f>
        <v>土</v>
      </c>
      <c r="AA30" s="157" t="str">
        <f ca="1">'旬報(9月)'!D56</f>
        <v>日</v>
      </c>
      <c r="AB30" s="157" t="str">
        <f ca="1">'旬報(9月)'!D57</f>
        <v>月</v>
      </c>
      <c r="AC30" s="157" t="str">
        <f ca="1">'旬報(9月)'!D58</f>
        <v>火</v>
      </c>
      <c r="AD30" s="157" t="str">
        <f ca="1">'旬報(9月)'!D59</f>
        <v>水</v>
      </c>
      <c r="AE30" s="157" t="str">
        <f ca="1">'旬報(9月)'!D60</f>
        <v>木</v>
      </c>
      <c r="AF30" s="157" t="str">
        <f ca="1">'旬報(9月)'!D61</f>
        <v>金</v>
      </c>
      <c r="AG30" s="157" t="str">
        <f ca="1">'旬報(9月)'!D62</f>
        <v>土</v>
      </c>
      <c r="AH30" s="157" t="str">
        <f ca="1">'旬報(9月)'!D63</f>
        <v>日</v>
      </c>
      <c r="AI30" s="157" t="str">
        <f ca="1">'旬報(9月)'!D64</f>
        <v>月</v>
      </c>
      <c r="AJ30" s="157" t="str">
        <f ca="1">'旬報(9月)'!D65</f>
        <v>火</v>
      </c>
      <c r="AK30" s="158"/>
      <c r="AL30" s="92"/>
      <c r="AM30" s="92"/>
    </row>
    <row r="31" spans="2:43" ht="12.75" customHeight="1" x14ac:dyDescent="0.15">
      <c r="B31" s="351">
        <f t="shared" ref="B31" si="4">B27+1</f>
        <v>9</v>
      </c>
      <c r="C31" s="352" t="s">
        <v>1</v>
      </c>
      <c r="D31" s="134" t="s">
        <v>9</v>
      </c>
      <c r="E31" s="135"/>
      <c r="F31" s="136"/>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331" t="str">
        <f>IF(COUNTA(G31:AK31)=0,"",IF(実績調書取得率計算!Q$66=1,"OK",IF(実績調書取得率計算!Q$69=1,"OK","NG")))</f>
        <v/>
      </c>
      <c r="AM31" s="1"/>
      <c r="AN31">
        <f>SUM(COUNTIF(G31:AK31,{"休"}))</f>
        <v>0</v>
      </c>
      <c r="AP31">
        <f>SUM(COUNTIF(G31:AK31,{"■"}))</f>
        <v>0</v>
      </c>
      <c r="AQ31">
        <f>AN31+AP31</f>
        <v>0</v>
      </c>
    </row>
    <row r="32" spans="2:43" ht="12.75" customHeight="1" x14ac:dyDescent="0.15">
      <c r="B32" s="351"/>
      <c r="C32" s="352"/>
      <c r="D32" s="134" t="s">
        <v>10</v>
      </c>
      <c r="E32" s="135"/>
      <c r="F32" s="136"/>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332" t="str">
        <f>IF(COUNTA(G32:AK32)=0,"",IF(実績調書取得率計算!Q$67=1,"OK",IF(実績調書取得率計算!Q$70=1,"OK","NG")))</f>
        <v/>
      </c>
      <c r="AM32" s="1"/>
      <c r="AN32">
        <f>SUM(COUNTIF(G32:AK32,{"休"}))</f>
        <v>0</v>
      </c>
      <c r="AP32">
        <f>SUM(COUNTIF(G32:AK32,{"■"}))</f>
        <v>0</v>
      </c>
      <c r="AQ32">
        <f>AN32+AP32</f>
        <v>0</v>
      </c>
    </row>
    <row r="33" spans="2:43" ht="12.75" customHeight="1" x14ac:dyDescent="0.15">
      <c r="B33" s="139"/>
      <c r="C33" s="140"/>
      <c r="D33" s="141"/>
      <c r="E33" s="142"/>
      <c r="F33" s="143"/>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45"/>
      <c r="AM33" s="145"/>
      <c r="AN33">
        <f>SUM(COUNTIF(G33:AK33,{"休"}))</f>
        <v>0</v>
      </c>
    </row>
    <row r="34" spans="2:43" ht="12.75" customHeight="1" x14ac:dyDescent="0.15">
      <c r="B34" s="146"/>
      <c r="C34" s="147"/>
      <c r="D34" s="148" t="s">
        <v>109</v>
      </c>
      <c r="E34" s="149"/>
      <c r="F34" s="150"/>
      <c r="G34" s="156" t="str">
        <f ca="1">'旬報(10月)'!D16</f>
        <v>水</v>
      </c>
      <c r="H34" s="157" t="str">
        <f ca="1">'旬報(10月)'!D17</f>
        <v>木</v>
      </c>
      <c r="I34" s="157" t="str">
        <f ca="1">'旬報(10月)'!D18</f>
        <v>金</v>
      </c>
      <c r="J34" s="157" t="str">
        <f ca="1">'旬報(10月)'!D19</f>
        <v>土</v>
      </c>
      <c r="K34" s="157" t="str">
        <f ca="1">'旬報(10月)'!D20</f>
        <v>日</v>
      </c>
      <c r="L34" s="157" t="str">
        <f ca="1">'旬報(10月)'!D21</f>
        <v>月</v>
      </c>
      <c r="M34" s="157" t="str">
        <f ca="1">'旬報(10月)'!D22</f>
        <v>火</v>
      </c>
      <c r="N34" s="157" t="str">
        <f ca="1">'旬報(10月)'!D23</f>
        <v>水</v>
      </c>
      <c r="O34" s="157" t="str">
        <f ca="1">'旬報(10月)'!D24</f>
        <v>木</v>
      </c>
      <c r="P34" s="157" t="str">
        <f ca="1">'旬報(10月)'!D25</f>
        <v>金</v>
      </c>
      <c r="Q34" s="157" t="str">
        <f ca="1">'旬報(10月)'!D36</f>
        <v>土</v>
      </c>
      <c r="R34" s="157" t="str">
        <f ca="1">'旬報(10月)'!D37</f>
        <v>日</v>
      </c>
      <c r="S34" s="157" t="str">
        <f ca="1">'旬報(10月)'!D38</f>
        <v>月</v>
      </c>
      <c r="T34" s="157" t="str">
        <f ca="1">'旬報(10月)'!D39</f>
        <v>火</v>
      </c>
      <c r="U34" s="157" t="str">
        <f ca="1">'旬報(10月)'!D40</f>
        <v>水</v>
      </c>
      <c r="V34" s="157" t="str">
        <f ca="1">'旬報(10月)'!D41</f>
        <v>木</v>
      </c>
      <c r="W34" s="157" t="str">
        <f ca="1">'旬報(10月)'!D42</f>
        <v>金</v>
      </c>
      <c r="X34" s="157" t="str">
        <f ca="1">'旬報(10月)'!D43</f>
        <v>土</v>
      </c>
      <c r="Y34" s="157" t="str">
        <f ca="1">'旬報(10月)'!D44</f>
        <v>日</v>
      </c>
      <c r="Z34" s="157" t="str">
        <f ca="1">'旬報(10月)'!D45</f>
        <v>月</v>
      </c>
      <c r="AA34" s="157" t="str">
        <f ca="1">'旬報(10月)'!D56</f>
        <v>火</v>
      </c>
      <c r="AB34" s="157" t="str">
        <f ca="1">'旬報(10月)'!D57</f>
        <v>水</v>
      </c>
      <c r="AC34" s="157" t="str">
        <f ca="1">'旬報(10月)'!D58</f>
        <v>木</v>
      </c>
      <c r="AD34" s="157" t="str">
        <f ca="1">'旬報(10月)'!D59</f>
        <v>金</v>
      </c>
      <c r="AE34" s="157" t="str">
        <f ca="1">'旬報(10月)'!D60</f>
        <v>土</v>
      </c>
      <c r="AF34" s="157" t="str">
        <f ca="1">'旬報(10月)'!D61</f>
        <v>日</v>
      </c>
      <c r="AG34" s="157" t="str">
        <f ca="1">'旬報(10月)'!D62</f>
        <v>月</v>
      </c>
      <c r="AH34" s="157" t="str">
        <f ca="1">'旬報(10月)'!D63</f>
        <v>火</v>
      </c>
      <c r="AI34" s="157" t="str">
        <f ca="1">'旬報(10月)'!D64</f>
        <v>水</v>
      </c>
      <c r="AJ34" s="157" t="str">
        <f ca="1">'旬報(10月)'!D65</f>
        <v>木</v>
      </c>
      <c r="AK34" s="158" t="str">
        <f ca="1">'旬報(10月)'!D66</f>
        <v>金</v>
      </c>
      <c r="AL34" s="92"/>
      <c r="AM34" s="92"/>
    </row>
    <row r="35" spans="2:43" ht="12.75" customHeight="1" x14ac:dyDescent="0.15">
      <c r="B35" s="351">
        <f t="shared" ref="B35" si="5">B31+1</f>
        <v>10</v>
      </c>
      <c r="C35" s="352" t="s">
        <v>1</v>
      </c>
      <c r="D35" s="134" t="s">
        <v>9</v>
      </c>
      <c r="E35" s="135"/>
      <c r="F35" s="136"/>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331" t="str">
        <f>IF(COUNTA(G35:AK35)=0,"",IF(実績調書取得率計算!S$66=1,"OK",IF(実績調書取得率計算!S$69=1,"OK","NG")))</f>
        <v/>
      </c>
      <c r="AM35" s="1"/>
      <c r="AN35">
        <f>SUM(COUNTIF(G35:AK35,{"休"}))</f>
        <v>0</v>
      </c>
      <c r="AP35">
        <f>SUM(COUNTIF(G35:AK35,{"■"}))</f>
        <v>0</v>
      </c>
      <c r="AQ35">
        <f>AN35+AP35</f>
        <v>0</v>
      </c>
    </row>
    <row r="36" spans="2:43" ht="12.75" customHeight="1" x14ac:dyDescent="0.15">
      <c r="B36" s="351"/>
      <c r="C36" s="352"/>
      <c r="D36" s="134" t="s">
        <v>10</v>
      </c>
      <c r="E36" s="135"/>
      <c r="F36" s="136"/>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332" t="str">
        <f>IF(COUNTA(G36:AK36)=0,"",IF(実績調書取得率計算!S$67=1,"OK",IF(実績調書取得率計算!S$70=1,"OK","NG")))</f>
        <v/>
      </c>
      <c r="AM36" s="1"/>
      <c r="AN36">
        <f>SUM(COUNTIF(G36:AK36,{"休"}))</f>
        <v>0</v>
      </c>
      <c r="AP36">
        <f>SUM(COUNTIF(G36:AK36,{"■"}))</f>
        <v>0</v>
      </c>
      <c r="AQ36">
        <f>AN36+AP36</f>
        <v>0</v>
      </c>
    </row>
    <row r="37" spans="2:43" ht="12.75" customHeight="1" x14ac:dyDescent="0.15">
      <c r="B37" s="139"/>
      <c r="C37" s="140"/>
      <c r="D37" s="141"/>
      <c r="E37" s="142"/>
      <c r="F37" s="143"/>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45"/>
      <c r="AM37" s="145"/>
      <c r="AN37">
        <f>SUM(COUNTIF(G37:AK37,{"休"}))</f>
        <v>0</v>
      </c>
    </row>
    <row r="38" spans="2:43" ht="12.75" customHeight="1" x14ac:dyDescent="0.15">
      <c r="B38" s="146"/>
      <c r="C38" s="147"/>
      <c r="D38" s="148" t="s">
        <v>109</v>
      </c>
      <c r="E38" s="149"/>
      <c r="F38" s="150"/>
      <c r="G38" s="156" t="str">
        <f ca="1">'旬報(11月)'!D16</f>
        <v>土</v>
      </c>
      <c r="H38" s="157" t="str">
        <f ca="1">'旬報(11月)'!D17</f>
        <v>日</v>
      </c>
      <c r="I38" s="157" t="str">
        <f ca="1">'旬報(11月)'!D18</f>
        <v>月</v>
      </c>
      <c r="J38" s="157" t="str">
        <f ca="1">'旬報(11月)'!D19</f>
        <v>火</v>
      </c>
      <c r="K38" s="157" t="str">
        <f ca="1">'旬報(11月)'!D20</f>
        <v>水</v>
      </c>
      <c r="L38" s="157" t="str">
        <f ca="1">'旬報(11月)'!D21</f>
        <v>木</v>
      </c>
      <c r="M38" s="157" t="str">
        <f ca="1">'旬報(11月)'!D22</f>
        <v>金</v>
      </c>
      <c r="N38" s="157" t="str">
        <f ca="1">'旬報(11月)'!D23</f>
        <v>土</v>
      </c>
      <c r="O38" s="157" t="str">
        <f ca="1">'旬報(11月)'!D24</f>
        <v>日</v>
      </c>
      <c r="P38" s="157" t="str">
        <f ca="1">'旬報(11月)'!D25</f>
        <v>月</v>
      </c>
      <c r="Q38" s="157" t="str">
        <f ca="1">'旬報(11月)'!D36</f>
        <v>火</v>
      </c>
      <c r="R38" s="157" t="str">
        <f ca="1">'旬報(11月)'!D37</f>
        <v>水</v>
      </c>
      <c r="S38" s="157" t="str">
        <f ca="1">'旬報(11月)'!D38</f>
        <v>木</v>
      </c>
      <c r="T38" s="157" t="str">
        <f ca="1">'旬報(11月)'!D39</f>
        <v>金</v>
      </c>
      <c r="U38" s="157" t="str">
        <f ca="1">'旬報(11月)'!D40</f>
        <v>土</v>
      </c>
      <c r="V38" s="157" t="str">
        <f ca="1">'旬報(11月)'!D41</f>
        <v>日</v>
      </c>
      <c r="W38" s="157" t="str">
        <f ca="1">'旬報(11月)'!D42</f>
        <v>月</v>
      </c>
      <c r="X38" s="157" t="str">
        <f ca="1">'旬報(11月)'!D43</f>
        <v>火</v>
      </c>
      <c r="Y38" s="157" t="str">
        <f ca="1">'旬報(11月)'!D44</f>
        <v>水</v>
      </c>
      <c r="Z38" s="157" t="str">
        <f ca="1">'旬報(11月)'!D45</f>
        <v>木</v>
      </c>
      <c r="AA38" s="157" t="str">
        <f ca="1">'旬報(11月)'!D56</f>
        <v>金</v>
      </c>
      <c r="AB38" s="157" t="str">
        <f ca="1">'旬報(11月)'!D57</f>
        <v>土</v>
      </c>
      <c r="AC38" s="157" t="str">
        <f ca="1">'旬報(11月)'!D58</f>
        <v>日</v>
      </c>
      <c r="AD38" s="157" t="str">
        <f ca="1">'旬報(11月)'!D59</f>
        <v>月</v>
      </c>
      <c r="AE38" s="157" t="str">
        <f ca="1">'旬報(11月)'!D60</f>
        <v>火</v>
      </c>
      <c r="AF38" s="157" t="str">
        <f ca="1">'旬報(11月)'!D61</f>
        <v>水</v>
      </c>
      <c r="AG38" s="157" t="str">
        <f ca="1">'旬報(11月)'!D62</f>
        <v>木</v>
      </c>
      <c r="AH38" s="157" t="str">
        <f ca="1">'旬報(11月)'!D63</f>
        <v>金</v>
      </c>
      <c r="AI38" s="157" t="str">
        <f ca="1">'旬報(11月)'!D64</f>
        <v>土</v>
      </c>
      <c r="AJ38" s="157" t="str">
        <f ca="1">'旬報(11月)'!D65</f>
        <v>日</v>
      </c>
      <c r="AK38" s="158"/>
      <c r="AL38" s="92"/>
      <c r="AM38" s="92"/>
    </row>
    <row r="39" spans="2:43" ht="12.75" customHeight="1" x14ac:dyDescent="0.15">
      <c r="B39" s="351">
        <f t="shared" ref="B39" si="6">B35+1</f>
        <v>11</v>
      </c>
      <c r="C39" s="352" t="s">
        <v>1</v>
      </c>
      <c r="D39" s="134" t="s">
        <v>9</v>
      </c>
      <c r="E39" s="135"/>
      <c r="F39" s="136"/>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331" t="str">
        <f>IF(COUNTA(G39:AK39)=0,"",IF(実績調書取得率計算!U$66=1,"OK",IF(実績調書取得率計算!U$69=1,"OK","NG")))</f>
        <v/>
      </c>
      <c r="AM39" s="1"/>
      <c r="AN39">
        <f>SUM(COUNTIF(G39:AK39,{"休"}))</f>
        <v>0</v>
      </c>
      <c r="AP39">
        <f>SUM(COUNTIF(G39:AK39,{"■"}))</f>
        <v>0</v>
      </c>
      <c r="AQ39">
        <f>AN39+AP39</f>
        <v>0</v>
      </c>
    </row>
    <row r="40" spans="2:43" ht="12.75" customHeight="1" x14ac:dyDescent="0.15">
      <c r="B40" s="351"/>
      <c r="C40" s="352"/>
      <c r="D40" s="134" t="s">
        <v>10</v>
      </c>
      <c r="E40" s="135"/>
      <c r="F40" s="136"/>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332" t="str">
        <f>IF(COUNTA(G40:AK40)=0,"",IF(実績調書取得率計算!U$67=1,"OK",IF(実績調書取得率計算!U$70=1,"OK","NG")))</f>
        <v/>
      </c>
      <c r="AM40" s="1"/>
      <c r="AN40">
        <f>SUM(COUNTIF(G40:AK40,{"休"}))</f>
        <v>0</v>
      </c>
      <c r="AP40">
        <f>SUM(COUNTIF(G40:AK40,{"■"}))</f>
        <v>0</v>
      </c>
      <c r="AQ40">
        <f>AN40+AP40</f>
        <v>0</v>
      </c>
    </row>
    <row r="41" spans="2:43" ht="12.75" customHeight="1" thickBot="1" x14ac:dyDescent="0.2">
      <c r="B41" s="139"/>
      <c r="C41" s="140"/>
      <c r="D41" s="141"/>
      <c r="E41" s="142"/>
      <c r="F41" s="143"/>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45"/>
      <c r="AM41" s="145"/>
      <c r="AN41">
        <f>SUM(COUNTIF(G41:AK41,{"休"}))</f>
        <v>0</v>
      </c>
    </row>
    <row r="42" spans="2:43" ht="12.75" customHeight="1" x14ac:dyDescent="0.15">
      <c r="B42" s="146"/>
      <c r="C42" s="147"/>
      <c r="D42" s="148" t="s">
        <v>109</v>
      </c>
      <c r="E42" s="149"/>
      <c r="F42" s="150"/>
      <c r="G42" s="156" t="str">
        <f ca="1">'旬報(12月)'!D16</f>
        <v>月</v>
      </c>
      <c r="H42" s="157" t="str">
        <f ca="1">'旬報(12月)'!D17</f>
        <v>火</v>
      </c>
      <c r="I42" s="157" t="str">
        <f ca="1">'旬報(12月)'!D18</f>
        <v>水</v>
      </c>
      <c r="J42" s="157" t="str">
        <f ca="1">'旬報(12月)'!D19</f>
        <v>木</v>
      </c>
      <c r="K42" s="157" t="str">
        <f ca="1">'旬報(12月)'!D20</f>
        <v>金</v>
      </c>
      <c r="L42" s="157" t="str">
        <f ca="1">'旬報(12月)'!D21</f>
        <v>土</v>
      </c>
      <c r="M42" s="157" t="str">
        <f ca="1">'旬報(12月)'!D22</f>
        <v>日</v>
      </c>
      <c r="N42" s="157" t="str">
        <f ca="1">'旬報(12月)'!D23</f>
        <v>月</v>
      </c>
      <c r="O42" s="157" t="str">
        <f ca="1">'旬報(12月)'!D24</f>
        <v>火</v>
      </c>
      <c r="P42" s="157" t="str">
        <f ca="1">'旬報(12月)'!D25</f>
        <v>水</v>
      </c>
      <c r="Q42" s="157" t="str">
        <f ca="1">'旬報(12月)'!D36</f>
        <v>木</v>
      </c>
      <c r="R42" s="157" t="str">
        <f ca="1">'旬報(12月)'!D37</f>
        <v>金</v>
      </c>
      <c r="S42" s="157" t="str">
        <f ca="1">'旬報(12月)'!D38</f>
        <v>土</v>
      </c>
      <c r="T42" s="157" t="str">
        <f ca="1">'旬報(12月)'!D39</f>
        <v>日</v>
      </c>
      <c r="U42" s="157" t="str">
        <f ca="1">'旬報(12月)'!D40</f>
        <v>月</v>
      </c>
      <c r="V42" s="157" t="str">
        <f ca="1">'旬報(12月)'!D41</f>
        <v>火</v>
      </c>
      <c r="W42" s="157" t="str">
        <f ca="1">'旬報(12月)'!D42</f>
        <v>水</v>
      </c>
      <c r="X42" s="157" t="str">
        <f ca="1">'旬報(12月)'!D43</f>
        <v>木</v>
      </c>
      <c r="Y42" s="157" t="str">
        <f ca="1">'旬報(12月)'!D44</f>
        <v>金</v>
      </c>
      <c r="Z42" s="157" t="str">
        <f ca="1">'旬報(12月)'!D45</f>
        <v>土</v>
      </c>
      <c r="AA42" s="157" t="str">
        <f ca="1">'旬報(12月)'!D56</f>
        <v>日</v>
      </c>
      <c r="AB42" s="157" t="str">
        <f ca="1">'旬報(12月)'!D57</f>
        <v>月</v>
      </c>
      <c r="AC42" s="157" t="str">
        <f ca="1">'旬報(12月)'!D58</f>
        <v>火</v>
      </c>
      <c r="AD42" s="157" t="str">
        <f ca="1">'旬報(12月)'!D59</f>
        <v>水</v>
      </c>
      <c r="AE42" s="157" t="str">
        <f ca="1">'旬報(12月)'!D60</f>
        <v>木</v>
      </c>
      <c r="AF42" s="157" t="str">
        <f ca="1">'旬報(12月)'!D61</f>
        <v>金</v>
      </c>
      <c r="AG42" s="157" t="str">
        <f ca="1">'旬報(12月)'!D62</f>
        <v>土</v>
      </c>
      <c r="AH42" s="159" t="str">
        <f ca="1">'旬報(12月)'!D63</f>
        <v>日</v>
      </c>
      <c r="AI42" s="160" t="s">
        <v>73</v>
      </c>
      <c r="AJ42" s="161" t="s">
        <v>73</v>
      </c>
      <c r="AK42" s="162" t="s">
        <v>73</v>
      </c>
      <c r="AL42" s="92"/>
      <c r="AM42" s="92"/>
      <c r="AO42" s="1"/>
    </row>
    <row r="43" spans="2:43" ht="12.75" customHeight="1" x14ac:dyDescent="0.15">
      <c r="B43" s="351">
        <f t="shared" ref="B43" si="7">B39+1</f>
        <v>12</v>
      </c>
      <c r="C43" s="352" t="s">
        <v>1</v>
      </c>
      <c r="D43" s="134" t="s">
        <v>9</v>
      </c>
      <c r="E43" s="135"/>
      <c r="F43" s="136"/>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163"/>
      <c r="AI43" s="164"/>
      <c r="AJ43" s="98"/>
      <c r="AK43" s="165"/>
      <c r="AL43" s="331" t="str">
        <f>IF(COUNTA(G43:AK43)=0,"",IF(実績調書取得率計算!W$66=1,"OK",IF(実績調書取得率計算!W$69=1,"OK","NG")))</f>
        <v/>
      </c>
      <c r="AM43" s="1"/>
      <c r="AN43">
        <f>SUM(COUNTIF(G43:AK43,{"休"}))</f>
        <v>0</v>
      </c>
      <c r="AO43" s="1"/>
      <c r="AP43">
        <f>SUM(COUNTIF(G43:AK43,{"■"}))</f>
        <v>0</v>
      </c>
      <c r="AQ43">
        <f>AN43+AP43</f>
        <v>0</v>
      </c>
    </row>
    <row r="44" spans="2:43" ht="12.75" customHeight="1" x14ac:dyDescent="0.15">
      <c r="B44" s="351"/>
      <c r="C44" s="352"/>
      <c r="D44" s="134" t="s">
        <v>10</v>
      </c>
      <c r="E44" s="135"/>
      <c r="F44" s="136"/>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163"/>
      <c r="AI44" s="164"/>
      <c r="AJ44" s="98"/>
      <c r="AK44" s="165"/>
      <c r="AL44" s="332" t="str">
        <f>IF(COUNTA(G44:AK44)=0,"",IF(実績調書取得率計算!W$67=1,"OK",IF(実績調書取得率計算!W$70=1,"OK","NG")))</f>
        <v/>
      </c>
      <c r="AM44" s="1"/>
      <c r="AN44">
        <f>SUM(COUNTIF(G44:AK44,{"休"}))</f>
        <v>0</v>
      </c>
      <c r="AO44" s="1"/>
      <c r="AP44">
        <f>SUM(COUNTIF(G44:AK44,{"■"}))</f>
        <v>0</v>
      </c>
      <c r="AQ44">
        <f>AN44+AP44</f>
        <v>0</v>
      </c>
    </row>
    <row r="45" spans="2:43" ht="12.75" customHeight="1" thickBot="1" x14ac:dyDescent="0.2">
      <c r="B45" s="139"/>
      <c r="C45" s="140"/>
      <c r="D45" s="141"/>
      <c r="E45" s="142"/>
      <c r="F45" s="143"/>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67"/>
      <c r="AI45" s="168"/>
      <c r="AJ45" s="169"/>
      <c r="AK45" s="170"/>
      <c r="AL45" s="145"/>
      <c r="AM45" s="145"/>
      <c r="AN45">
        <f>SUM(COUNTIF(G45:AK45,{"休"}))</f>
        <v>0</v>
      </c>
    </row>
    <row r="46" spans="2:43" ht="12.75" customHeight="1" x14ac:dyDescent="0.15">
      <c r="B46" s="354" t="str">
        <f ca="1">ｶﾚﾝﾀﾞｰ!QT1+1&amp;"年"</f>
        <v>2026年</v>
      </c>
      <c r="C46" s="355"/>
      <c r="D46" s="148" t="s">
        <v>109</v>
      </c>
      <c r="E46" s="149"/>
      <c r="F46" s="149"/>
      <c r="G46" s="160" t="s">
        <v>73</v>
      </c>
      <c r="H46" s="161" t="s">
        <v>73</v>
      </c>
      <c r="I46" s="162" t="s">
        <v>73</v>
      </c>
      <c r="J46" s="156" t="str">
        <f ca="1">'旬報(翌1月)'!D19</f>
        <v>日</v>
      </c>
      <c r="K46" s="157" t="str">
        <f ca="1">'旬報(翌1月)'!D20</f>
        <v>月</v>
      </c>
      <c r="L46" s="157" t="str">
        <f ca="1">'旬報(翌1月)'!D21</f>
        <v>火</v>
      </c>
      <c r="M46" s="157" t="str">
        <f ca="1">'旬報(翌1月)'!D22</f>
        <v>水</v>
      </c>
      <c r="N46" s="157" t="str">
        <f ca="1">'旬報(翌1月)'!D23</f>
        <v>木</v>
      </c>
      <c r="O46" s="157" t="str">
        <f ca="1">'旬報(翌1月)'!D24</f>
        <v>金</v>
      </c>
      <c r="P46" s="157" t="str">
        <f ca="1">'旬報(翌1月)'!D25</f>
        <v>土</v>
      </c>
      <c r="Q46" s="157" t="str">
        <f ca="1">'旬報(翌1月)'!D36</f>
        <v>日</v>
      </c>
      <c r="R46" s="157" t="str">
        <f ca="1">'旬報(翌1月)'!D37</f>
        <v>月</v>
      </c>
      <c r="S46" s="157" t="str">
        <f ca="1">'旬報(翌1月)'!D38</f>
        <v>火</v>
      </c>
      <c r="T46" s="157" t="str">
        <f ca="1">'旬報(翌1月)'!D39</f>
        <v>水</v>
      </c>
      <c r="U46" s="157" t="str">
        <f ca="1">'旬報(翌1月)'!D40</f>
        <v>木</v>
      </c>
      <c r="V46" s="157" t="str">
        <f ca="1">'旬報(翌1月)'!D41</f>
        <v>金</v>
      </c>
      <c r="W46" s="157" t="str">
        <f ca="1">'旬報(翌1月)'!D42</f>
        <v>土</v>
      </c>
      <c r="X46" s="157" t="str">
        <f ca="1">'旬報(翌1月)'!D43</f>
        <v>日</v>
      </c>
      <c r="Y46" s="157" t="str">
        <f ca="1">'旬報(翌1月)'!D44</f>
        <v>月</v>
      </c>
      <c r="Z46" s="157" t="str">
        <f ca="1">'旬報(翌1月)'!D45</f>
        <v>火</v>
      </c>
      <c r="AA46" s="157" t="str">
        <f ca="1">'旬報(翌1月)'!D56</f>
        <v>水</v>
      </c>
      <c r="AB46" s="157" t="str">
        <f ca="1">'旬報(翌1月)'!D57</f>
        <v>木</v>
      </c>
      <c r="AC46" s="157" t="str">
        <f ca="1">'旬報(翌1月)'!D58</f>
        <v>金</v>
      </c>
      <c r="AD46" s="157" t="str">
        <f ca="1">'旬報(翌1月)'!D59</f>
        <v>土</v>
      </c>
      <c r="AE46" s="157" t="str">
        <f ca="1">'旬報(翌1月)'!D60</f>
        <v>日</v>
      </c>
      <c r="AF46" s="157" t="str">
        <f ca="1">'旬報(翌1月)'!D61</f>
        <v>月</v>
      </c>
      <c r="AG46" s="157" t="str">
        <f ca="1">'旬報(翌1月)'!D62</f>
        <v>火</v>
      </c>
      <c r="AH46" s="157" t="str">
        <f ca="1">'旬報(翌1月)'!D63</f>
        <v>水</v>
      </c>
      <c r="AI46" s="171" t="str">
        <f ca="1">IF(OR('旬報(翌1月)'!D64="土",'旬報(翌1月)'!D64="日"),'旬報(翌1月)'!D64,"年")</f>
        <v>年</v>
      </c>
      <c r="AJ46" s="171" t="str">
        <f ca="1">'旬報(翌1月)'!D65</f>
        <v>金</v>
      </c>
      <c r="AK46" s="172" t="str">
        <f ca="1">'旬報(翌1月)'!D66</f>
        <v>土</v>
      </c>
      <c r="AL46" s="92"/>
      <c r="AM46" s="92"/>
      <c r="AO46" s="1"/>
    </row>
    <row r="47" spans="2:43" ht="12.75" customHeight="1" x14ac:dyDescent="0.15">
      <c r="B47" s="351">
        <f>B7-2</f>
        <v>1</v>
      </c>
      <c r="C47" s="352" t="s">
        <v>1</v>
      </c>
      <c r="D47" s="134" t="s">
        <v>9</v>
      </c>
      <c r="E47" s="135"/>
      <c r="F47" s="135"/>
      <c r="G47" s="164"/>
      <c r="H47" s="98"/>
      <c r="I47" s="165"/>
      <c r="J47" s="166"/>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331" t="str">
        <f>IF(COUNTA(G47:AK47)=0,"",IF(実績調書取得率計算!Y$66=1,"OK",IF(実績調書取得率計算!Y$69=1,"OK","NG")))</f>
        <v/>
      </c>
      <c r="AM47" s="1"/>
      <c r="AN47">
        <f>SUM(COUNTIF(G47:AK47,{"休"}))</f>
        <v>0</v>
      </c>
      <c r="AO47" s="1"/>
      <c r="AP47">
        <f>SUM(COUNTIF(G47:AK47,{"■"}))</f>
        <v>0</v>
      </c>
      <c r="AQ47">
        <f>AN47+AP47</f>
        <v>0</v>
      </c>
    </row>
    <row r="48" spans="2:43" ht="12.75" customHeight="1" x14ac:dyDescent="0.15">
      <c r="B48" s="351"/>
      <c r="C48" s="352"/>
      <c r="D48" s="134" t="s">
        <v>10</v>
      </c>
      <c r="E48" s="135"/>
      <c r="F48" s="135"/>
      <c r="G48" s="164"/>
      <c r="H48" s="98"/>
      <c r="I48" s="165"/>
      <c r="J48" s="166"/>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332" t="str">
        <f>IF(COUNTA(G48:AK48)=0,"",IF(実績調書取得率計算!Y$67=1,"OK",IF(実績調書取得率計算!Y$70=1,"OK","NG")))</f>
        <v/>
      </c>
      <c r="AM48" s="1"/>
      <c r="AN48">
        <f>SUM(COUNTIF(G48:AK48,{"休"}))</f>
        <v>0</v>
      </c>
      <c r="AO48" s="1"/>
      <c r="AP48">
        <f>SUM(COUNTIF(G48:AK48,{"■"}))</f>
        <v>0</v>
      </c>
      <c r="AQ48">
        <f>AN48+AP48</f>
        <v>0</v>
      </c>
    </row>
    <row r="49" spans="2:43" ht="12.75" customHeight="1" thickBot="1" x14ac:dyDescent="0.2">
      <c r="B49" s="139"/>
      <c r="C49" s="140"/>
      <c r="D49" s="141"/>
      <c r="E49" s="142"/>
      <c r="F49" s="142"/>
      <c r="G49" s="168"/>
      <c r="H49" s="169"/>
      <c r="I49" s="170"/>
      <c r="J49" s="154"/>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45"/>
      <c r="AM49" s="145"/>
      <c r="AN49">
        <f>SUM(COUNTIF(G49:AK49,{"休"}))</f>
        <v>0</v>
      </c>
    </row>
    <row r="50" spans="2:43" ht="12.75" customHeight="1" x14ac:dyDescent="0.15">
      <c r="B50" s="146"/>
      <c r="C50" s="147"/>
      <c r="D50" s="148" t="s">
        <v>109</v>
      </c>
      <c r="E50" s="149"/>
      <c r="F50" s="150"/>
      <c r="G50" s="173" t="str">
        <f ca="1">'旬報(翌2月)'!D16</f>
        <v>日</v>
      </c>
      <c r="H50" s="171" t="str">
        <f ca="1">'旬報(翌2月)'!D17</f>
        <v>月</v>
      </c>
      <c r="I50" s="171" t="str">
        <f ca="1">'旬報(翌2月)'!D18</f>
        <v>火</v>
      </c>
      <c r="J50" s="157" t="str">
        <f ca="1">'旬報(翌2月)'!D19</f>
        <v>水</v>
      </c>
      <c r="K50" s="157" t="str">
        <f ca="1">'旬報(翌2月)'!D20</f>
        <v>木</v>
      </c>
      <c r="L50" s="157" t="str">
        <f ca="1">'旬報(翌2月)'!D21</f>
        <v>金</v>
      </c>
      <c r="M50" s="157" t="str">
        <f ca="1">'旬報(翌2月)'!D22</f>
        <v>土</v>
      </c>
      <c r="N50" s="157" t="str">
        <f ca="1">'旬報(翌2月)'!D23</f>
        <v>日</v>
      </c>
      <c r="O50" s="157" t="str">
        <f ca="1">'旬報(翌2月)'!D24</f>
        <v>月</v>
      </c>
      <c r="P50" s="157" t="str">
        <f ca="1">'旬報(翌2月)'!D25</f>
        <v>火</v>
      </c>
      <c r="Q50" s="157" t="str">
        <f ca="1">'旬報(翌2月)'!D36</f>
        <v>水</v>
      </c>
      <c r="R50" s="157" t="str">
        <f ca="1">'旬報(翌2月)'!D37</f>
        <v>木</v>
      </c>
      <c r="S50" s="157" t="str">
        <f ca="1">'旬報(翌2月)'!D38</f>
        <v>金</v>
      </c>
      <c r="T50" s="157" t="str">
        <f ca="1">'旬報(翌2月)'!D39</f>
        <v>土</v>
      </c>
      <c r="U50" s="157" t="str">
        <f ca="1">'旬報(翌2月)'!D40</f>
        <v>日</v>
      </c>
      <c r="V50" s="157" t="str">
        <f ca="1">'旬報(翌2月)'!D41</f>
        <v>月</v>
      </c>
      <c r="W50" s="157" t="str">
        <f ca="1">'旬報(翌2月)'!D42</f>
        <v>火</v>
      </c>
      <c r="X50" s="157" t="str">
        <f ca="1">'旬報(翌2月)'!D43</f>
        <v>水</v>
      </c>
      <c r="Y50" s="157" t="str">
        <f ca="1">'旬報(翌2月)'!D44</f>
        <v>木</v>
      </c>
      <c r="Z50" s="157" t="str">
        <f ca="1">'旬報(翌2月)'!D45</f>
        <v>金</v>
      </c>
      <c r="AA50" s="157" t="str">
        <f ca="1">'旬報(翌2月)'!D56</f>
        <v>土</v>
      </c>
      <c r="AB50" s="157" t="str">
        <f ca="1">'旬報(翌2月)'!D57</f>
        <v>日</v>
      </c>
      <c r="AC50" s="157" t="str">
        <f ca="1">'旬報(翌2月)'!D58</f>
        <v>月</v>
      </c>
      <c r="AD50" s="157" t="str">
        <f ca="1">'旬報(翌2月)'!D59</f>
        <v>火</v>
      </c>
      <c r="AE50" s="157" t="str">
        <f ca="1">'旬報(翌2月)'!D60</f>
        <v>水</v>
      </c>
      <c r="AF50" s="157" t="str">
        <f ca="1">'旬報(翌2月)'!D61</f>
        <v>木</v>
      </c>
      <c r="AG50" s="157" t="str">
        <f ca="1">'旬報(翌2月)'!D62</f>
        <v>金</v>
      </c>
      <c r="AH50" s="157" t="str">
        <f ca="1">'旬報(翌2月)'!D63</f>
        <v>土</v>
      </c>
      <c r="AI50" s="157" t="str">
        <f ca="1">'旬報(翌2月)'!D64</f>
        <v/>
      </c>
      <c r="AJ50" s="157"/>
      <c r="AK50" s="158"/>
      <c r="AL50" s="92"/>
      <c r="AM50" s="92"/>
    </row>
    <row r="51" spans="2:43" ht="12.75" customHeight="1" x14ac:dyDescent="0.15">
      <c r="B51" s="351">
        <f t="shared" ref="B51" si="8">B47+1</f>
        <v>2</v>
      </c>
      <c r="C51" s="352" t="s">
        <v>1</v>
      </c>
      <c r="D51" s="134" t="s">
        <v>9</v>
      </c>
      <c r="E51" s="135"/>
      <c r="F51" s="136"/>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331" t="str">
        <f>IF(COUNTA(G51:AK51)=0,"",IF(実績調書取得率計算!AA$66=1,"OK",IF(実績調書取得率計算!AA$69=1,"OK","NG")))</f>
        <v/>
      </c>
      <c r="AM51" s="1"/>
      <c r="AN51">
        <f>SUM(COUNTIF(G51:AK51,{"休"}))</f>
        <v>0</v>
      </c>
      <c r="AP51">
        <f>SUM(COUNTIF(G51:AK51,{"■"}))</f>
        <v>0</v>
      </c>
      <c r="AQ51">
        <f>AN51+AP51</f>
        <v>0</v>
      </c>
    </row>
    <row r="52" spans="2:43" ht="12.75" customHeight="1" x14ac:dyDescent="0.15">
      <c r="B52" s="351"/>
      <c r="C52" s="352"/>
      <c r="D52" s="134" t="s">
        <v>10</v>
      </c>
      <c r="E52" s="135"/>
      <c r="F52" s="136"/>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332" t="str">
        <f>IF(COUNTA(G52:AK52)=0,"",IF(実績調書取得率計算!AA$67=1,"OK",IF(実績調書取得率計算!AA$70=1,"OK","NG")))</f>
        <v/>
      </c>
      <c r="AM52" s="1"/>
      <c r="AN52">
        <f>SUM(COUNTIF(G52:AK52,{"休"}))</f>
        <v>0</v>
      </c>
      <c r="AP52">
        <f>SUM(COUNTIF(G52:AK52,{"■"}))</f>
        <v>0</v>
      </c>
      <c r="AQ52">
        <f>AN52+AP52</f>
        <v>0</v>
      </c>
    </row>
    <row r="53" spans="2:43" ht="12.75" customHeight="1" x14ac:dyDescent="0.15">
      <c r="B53" s="139"/>
      <c r="C53" s="140"/>
      <c r="D53" s="141"/>
      <c r="E53" s="142"/>
      <c r="F53" s="143"/>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45"/>
      <c r="AM53" s="145"/>
      <c r="AN53">
        <f>SUM(COUNTIF(G53:AK53,{"休"}))</f>
        <v>0</v>
      </c>
    </row>
    <row r="54" spans="2:43" ht="12.75" customHeight="1" x14ac:dyDescent="0.15">
      <c r="B54" s="146"/>
      <c r="C54" s="147"/>
      <c r="D54" s="148" t="s">
        <v>109</v>
      </c>
      <c r="E54" s="149"/>
      <c r="F54" s="150"/>
      <c r="G54" s="156" t="str">
        <f ca="1">'旬報(翌3月)'!D16</f>
        <v>日</v>
      </c>
      <c r="H54" s="157" t="str">
        <f ca="1">'旬報(翌3月)'!D17</f>
        <v>月</v>
      </c>
      <c r="I54" s="157" t="str">
        <f ca="1">'旬報(翌3月)'!D18</f>
        <v>火</v>
      </c>
      <c r="J54" s="157" t="str">
        <f ca="1">'旬報(翌3月)'!D19</f>
        <v>水</v>
      </c>
      <c r="K54" s="157" t="str">
        <f ca="1">'旬報(翌3月)'!D20</f>
        <v>木</v>
      </c>
      <c r="L54" s="157" t="str">
        <f ca="1">'旬報(翌3月)'!D21</f>
        <v>金</v>
      </c>
      <c r="M54" s="157" t="str">
        <f ca="1">'旬報(翌3月)'!D22</f>
        <v>土</v>
      </c>
      <c r="N54" s="157" t="str">
        <f ca="1">'旬報(翌3月)'!D23</f>
        <v>日</v>
      </c>
      <c r="O54" s="157" t="str">
        <f ca="1">'旬報(翌3月)'!D24</f>
        <v>月</v>
      </c>
      <c r="P54" s="157" t="str">
        <f ca="1">'旬報(翌3月)'!D25</f>
        <v>火</v>
      </c>
      <c r="Q54" s="157" t="str">
        <f ca="1">'旬報(翌3月)'!D36</f>
        <v>水</v>
      </c>
      <c r="R54" s="157" t="str">
        <f ca="1">'旬報(翌3月)'!D37</f>
        <v>木</v>
      </c>
      <c r="S54" s="157" t="str">
        <f ca="1">'旬報(翌3月)'!D38</f>
        <v>金</v>
      </c>
      <c r="T54" s="157" t="str">
        <f ca="1">'旬報(翌3月)'!D39</f>
        <v>土</v>
      </c>
      <c r="U54" s="157" t="str">
        <f ca="1">'旬報(翌3月)'!D40</f>
        <v>日</v>
      </c>
      <c r="V54" s="157" t="str">
        <f ca="1">'旬報(翌3月)'!D41</f>
        <v>月</v>
      </c>
      <c r="W54" s="157" t="str">
        <f ca="1">'旬報(翌3月)'!D42</f>
        <v>火</v>
      </c>
      <c r="X54" s="157" t="str">
        <f ca="1">'旬報(翌3月)'!D43</f>
        <v>水</v>
      </c>
      <c r="Y54" s="157" t="str">
        <f ca="1">'旬報(翌3月)'!D44</f>
        <v>木</v>
      </c>
      <c r="Z54" s="157" t="str">
        <f ca="1">'旬報(翌3月)'!D45</f>
        <v>金</v>
      </c>
      <c r="AA54" s="157" t="str">
        <f ca="1">'旬報(翌3月)'!D56</f>
        <v>土</v>
      </c>
      <c r="AB54" s="157" t="str">
        <f ca="1">'旬報(翌3月)'!D57</f>
        <v>日</v>
      </c>
      <c r="AC54" s="157" t="str">
        <f ca="1">'旬報(翌3月)'!D58</f>
        <v>月</v>
      </c>
      <c r="AD54" s="157" t="str">
        <f ca="1">'旬報(翌3月)'!D59</f>
        <v>火</v>
      </c>
      <c r="AE54" s="157" t="str">
        <f ca="1">'旬報(翌3月)'!D60</f>
        <v>水</v>
      </c>
      <c r="AF54" s="157" t="str">
        <f ca="1">'旬報(翌3月)'!D61</f>
        <v>木</v>
      </c>
      <c r="AG54" s="157" t="str">
        <f ca="1">'旬報(翌3月)'!D62</f>
        <v>金</v>
      </c>
      <c r="AH54" s="157" t="str">
        <f ca="1">'旬報(翌3月)'!D63</f>
        <v>土</v>
      </c>
      <c r="AI54" s="157" t="str">
        <f ca="1">'旬報(翌3月)'!D64</f>
        <v>日</v>
      </c>
      <c r="AJ54" s="157" t="str">
        <f ca="1">'旬報(翌3月)'!D65</f>
        <v>月</v>
      </c>
      <c r="AK54" s="158" t="str">
        <f ca="1">'旬報(翌3月)'!D66</f>
        <v>火</v>
      </c>
      <c r="AL54" s="92"/>
      <c r="AM54" s="92"/>
    </row>
    <row r="55" spans="2:43" ht="12.75" customHeight="1" x14ac:dyDescent="0.15">
      <c r="B55" s="351">
        <f t="shared" ref="B55" si="9">B51+1</f>
        <v>3</v>
      </c>
      <c r="C55" s="352" t="s">
        <v>1</v>
      </c>
      <c r="D55" s="134" t="s">
        <v>9</v>
      </c>
      <c r="E55" s="135"/>
      <c r="F55" s="136"/>
      <c r="G55" s="329"/>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331" t="str">
        <f>IF(COUNTA(G55:AK55)=0,"",IF(実績調書取得率計算!AC$66=1,"OK",IF(実績調書取得率計算!AC$69=1,"OK","NG")))</f>
        <v/>
      </c>
      <c r="AM55" s="1"/>
      <c r="AN55">
        <f>SUM(COUNTIF(G55:AK55,{"休"}))</f>
        <v>0</v>
      </c>
      <c r="AP55">
        <f>SUM(COUNTIF(G55:AK55,{"■"}))</f>
        <v>0</v>
      </c>
      <c r="AQ55">
        <f>AN55+AP55</f>
        <v>0</v>
      </c>
    </row>
    <row r="56" spans="2:43" ht="12.75" customHeight="1" x14ac:dyDescent="0.15">
      <c r="B56" s="351"/>
      <c r="C56" s="352"/>
      <c r="D56" s="134" t="s">
        <v>10</v>
      </c>
      <c r="E56" s="135"/>
      <c r="F56" s="136"/>
      <c r="G56" s="329"/>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332" t="str">
        <f>IF(COUNTA(G56:AK56)=0,"",IF(実績調書取得率計算!AC$67=1,"OK",IF(実績調書取得率計算!AC$70=1,"OK","NG")))</f>
        <v/>
      </c>
      <c r="AM56" s="1"/>
      <c r="AN56">
        <f>SUM(COUNTIF(G56:AK56,{"休"}))</f>
        <v>0</v>
      </c>
      <c r="AP56">
        <f>SUM(COUNTIF(G56:AK56,{"■"}))</f>
        <v>0</v>
      </c>
      <c r="AQ56">
        <f>AN56+AP56</f>
        <v>0</v>
      </c>
    </row>
    <row r="57" spans="2:43" ht="12.75" customHeight="1" x14ac:dyDescent="0.15">
      <c r="B57" s="174"/>
      <c r="C57" s="175"/>
      <c r="D57" s="176"/>
      <c r="E57" s="177"/>
      <c r="F57" s="178"/>
      <c r="G57" s="330"/>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45"/>
      <c r="AM57" s="145"/>
      <c r="AN57">
        <f>SUM(COUNTIF(G57:AK57,{"休"}))</f>
        <v>0</v>
      </c>
    </row>
    <row r="58" spans="2:43" ht="13.5" customHeight="1" x14ac:dyDescent="0.15">
      <c r="G58" s="43" t="s">
        <v>75</v>
      </c>
      <c r="H58" s="43"/>
      <c r="I58" s="43"/>
      <c r="J58" s="43"/>
      <c r="K58" s="43"/>
      <c r="L58" s="43"/>
    </row>
    <row r="59" spans="2:43" ht="18" customHeight="1" x14ac:dyDescent="0.15">
      <c r="O59" s="180" t="s">
        <v>36</v>
      </c>
      <c r="R59" s="84"/>
      <c r="S59" s="95"/>
      <c r="T59" s="1"/>
      <c r="U59" s="84"/>
      <c r="V59" s="85"/>
      <c r="W59" s="85"/>
      <c r="X59" s="85"/>
      <c r="Y59" s="84"/>
      <c r="Z59" s="84"/>
      <c r="AA59" s="1"/>
      <c r="AB59" s="85"/>
      <c r="AC59" s="364"/>
      <c r="AD59" s="364"/>
      <c r="AE59" s="340"/>
      <c r="AF59" s="340"/>
      <c r="AG59" s="340"/>
      <c r="AH59" s="340"/>
      <c r="AI59" s="364"/>
      <c r="AJ59" s="364"/>
      <c r="AK59" s="340"/>
      <c r="AN59">
        <f>AN7+AN11+AN15+AN19+AN23+AN27+AN31+AN35+AN39+AN43+AN47+AN51+AN55</f>
        <v>0</v>
      </c>
      <c r="AP59">
        <f>AP7+AP11+AP15+AP19+AP23+AP27+AP31+AP35+AP39+AP43+AP47+AP51+AP55</f>
        <v>0</v>
      </c>
      <c r="AQ59">
        <f>AQ7+AQ11+AQ15+AQ19+AQ23+AQ27+AQ31+AQ35+AQ39+AQ43+AQ47+AQ51+AQ55</f>
        <v>0</v>
      </c>
    </row>
    <row r="60" spans="2:43" ht="18" customHeight="1" x14ac:dyDescent="0.15">
      <c r="O60" s="180"/>
      <c r="R60" s="84"/>
      <c r="S60" s="95" t="s">
        <v>65</v>
      </c>
      <c r="T60" s="1" t="s">
        <v>62</v>
      </c>
      <c r="U60" s="84" t="s">
        <v>66</v>
      </c>
      <c r="V60" s="85"/>
      <c r="W60" s="85"/>
      <c r="X60" s="85"/>
      <c r="Y60" s="84"/>
      <c r="Z60" s="84"/>
      <c r="AA60" s="1"/>
      <c r="AB60" s="85"/>
      <c r="AC60" s="364"/>
      <c r="AD60" s="364"/>
      <c r="AE60" s="340"/>
      <c r="AF60" s="340"/>
      <c r="AG60" s="340"/>
      <c r="AH60" s="340"/>
      <c r="AI60" s="364"/>
      <c r="AJ60" s="364"/>
      <c r="AK60" s="340"/>
    </row>
    <row r="61" spans="2:43" ht="18" customHeight="1" thickBot="1" x14ac:dyDescent="0.2">
      <c r="R61" s="83"/>
      <c r="S61" s="83"/>
      <c r="T61" s="1" t="s">
        <v>62</v>
      </c>
      <c r="U61" s="363" t="str">
        <f>CONCATENATE($AN$59+$AO$59&amp;"日","/",$AQ$59+$AO$59&amp;"日")</f>
        <v>0日/0日</v>
      </c>
      <c r="V61" s="363"/>
      <c r="AC61" s="364"/>
      <c r="AD61" s="364"/>
      <c r="AE61" s="340"/>
      <c r="AF61" s="340"/>
      <c r="AG61" s="340"/>
      <c r="AH61" s="340"/>
      <c r="AI61" s="364"/>
      <c r="AJ61" s="364"/>
      <c r="AK61" s="340"/>
      <c r="AN61">
        <f>AN8+AN12+AN16+AN20+AN24+AN28+AN32+AN36+AN40+AN44+AN48+AN52+AN56</f>
        <v>0</v>
      </c>
      <c r="AP61">
        <f>AP8+AP12+AP16+AP20+AP24+AP28+AP32+AP36+AP40+AP44+AP48+AP52+AP56</f>
        <v>0</v>
      </c>
      <c r="AQ61" s="15">
        <f>AQ8+AQ12+AQ16+AQ20+AQ24+AQ28+AQ32+AQ36+AQ40+AQ44+AQ48+AQ52+AQ56</f>
        <v>0</v>
      </c>
    </row>
    <row r="62" spans="2:43" ht="18" customHeight="1" thickBot="1" x14ac:dyDescent="0.2">
      <c r="R62" s="83"/>
      <c r="S62" s="83"/>
      <c r="T62" s="1" t="s">
        <v>62</v>
      </c>
      <c r="U62" s="365">
        <f>IF(AN59=0,0,($AN$59+$AO$59)/($AQ$59+$AO$59))</f>
        <v>0</v>
      </c>
      <c r="V62" s="366"/>
      <c r="W62" s="334"/>
      <c r="X62" s="367"/>
      <c r="Y62" s="367"/>
      <c r="Z62" s="367"/>
      <c r="AA62" s="367"/>
      <c r="AB62" s="1"/>
      <c r="AC62" s="341"/>
      <c r="AD62" s="342"/>
      <c r="AE62" s="343"/>
      <c r="AF62" s="343"/>
      <c r="AG62" s="343"/>
      <c r="AH62" s="344"/>
      <c r="AI62" s="364"/>
      <c r="AJ62" s="364"/>
      <c r="AK62" s="340"/>
    </row>
    <row r="63" spans="2:43" ht="18" customHeight="1" thickBot="1" x14ac:dyDescent="0.2">
      <c r="R63" s="83"/>
      <c r="S63" s="83"/>
      <c r="T63" s="333"/>
      <c r="U63" s="337"/>
      <c r="V63" s="337"/>
      <c r="W63" s="335"/>
      <c r="X63" s="336"/>
      <c r="Y63" s="336"/>
      <c r="Z63" s="336"/>
      <c r="AA63" s="336"/>
      <c r="AB63" s="333"/>
      <c r="AC63" s="341"/>
      <c r="AD63" s="342"/>
      <c r="AE63" s="343"/>
      <c r="AF63" s="343"/>
      <c r="AG63" s="343"/>
      <c r="AH63" s="344"/>
      <c r="AI63" s="364"/>
      <c r="AJ63" s="364"/>
      <c r="AK63" s="340"/>
    </row>
    <row r="64" spans="2:43" ht="18" customHeight="1" thickBot="1" x14ac:dyDescent="0.2">
      <c r="R64" s="84"/>
      <c r="S64" s="95" t="s">
        <v>261</v>
      </c>
      <c r="T64" s="1" t="s">
        <v>62</v>
      </c>
      <c r="U64" s="368" t="str">
        <f>IF(実績調書取得率計算!OM10=0,"",IF(実績調書取得率計算!DX18=0,IF(実績調書取得率計算!AF73=0,"月単位での４週８休達成",IF('実績調書【通常版】 '!U62&gt;=0.28571,"通期での４週８休達成","未達成")),IF(実績調書取得率計算!DX30=0,"完全週休２日（土日）達成",IF(実績調書取得率計算!AF73=0,"月単位での４週８休達成",IF('実績調書【通常版】 '!U62&gt;=0.28571,"通期での４週８休達成","未達成")))))</f>
        <v/>
      </c>
      <c r="V64" s="369"/>
      <c r="W64" s="369"/>
      <c r="X64" s="369"/>
      <c r="Y64" s="370"/>
      <c r="Z64" s="338"/>
      <c r="AA64" s="338"/>
      <c r="AB64" s="333"/>
      <c r="AC64" s="341"/>
      <c r="AD64" s="342"/>
      <c r="AE64" s="343"/>
      <c r="AF64" s="343"/>
      <c r="AG64" s="343"/>
      <c r="AH64" s="344"/>
      <c r="AI64" s="364"/>
      <c r="AJ64" s="364"/>
      <c r="AK64" s="340"/>
    </row>
    <row r="65" spans="7:37" ht="18" customHeight="1" x14ac:dyDescent="0.15">
      <c r="T65" s="1"/>
      <c r="U65" s="27"/>
      <c r="AC65" s="342"/>
      <c r="AD65" s="342"/>
      <c r="AE65" s="343"/>
      <c r="AF65" s="343"/>
      <c r="AG65" s="344"/>
      <c r="AH65" s="344"/>
      <c r="AI65" s="364"/>
      <c r="AJ65" s="364"/>
      <c r="AK65" s="340"/>
    </row>
    <row r="66" spans="7:37" ht="18" customHeight="1" x14ac:dyDescent="0.15">
      <c r="G66" s="361"/>
      <c r="H66" s="361"/>
      <c r="I66" s="361"/>
      <c r="J66" s="362"/>
      <c r="K66" s="362"/>
      <c r="L66" s="362"/>
      <c r="M66" s="362"/>
      <c r="O66" s="180" t="s">
        <v>37</v>
      </c>
      <c r="R66" s="84"/>
      <c r="S66" s="95"/>
      <c r="T66" s="333"/>
      <c r="U66" s="84"/>
      <c r="V66" s="85"/>
      <c r="W66" s="85"/>
      <c r="X66" s="85"/>
      <c r="Y66" s="84"/>
      <c r="Z66" s="84"/>
      <c r="AA66" s="333"/>
      <c r="AB66" s="85"/>
      <c r="AC66" s="340"/>
      <c r="AD66" s="340"/>
      <c r="AE66" s="376"/>
      <c r="AF66" s="376"/>
      <c r="AG66" s="376"/>
      <c r="AH66" s="376"/>
      <c r="AI66" s="364"/>
      <c r="AJ66" s="364"/>
      <c r="AK66" s="340"/>
    </row>
    <row r="67" spans="7:37" ht="18" customHeight="1" x14ac:dyDescent="0.15">
      <c r="G67" s="181"/>
      <c r="H67" s="181"/>
      <c r="I67" s="181"/>
      <c r="J67" s="182"/>
      <c r="K67" s="182"/>
      <c r="L67" s="182"/>
      <c r="M67" s="182"/>
      <c r="O67" s="180"/>
      <c r="R67" s="84"/>
      <c r="S67" s="95" t="s">
        <v>65</v>
      </c>
      <c r="T67" s="1" t="s">
        <v>62</v>
      </c>
      <c r="U67" s="84" t="s">
        <v>66</v>
      </c>
      <c r="V67" s="85"/>
      <c r="W67" s="85"/>
      <c r="X67" s="85"/>
      <c r="Y67" s="84"/>
      <c r="Z67" s="84"/>
      <c r="AA67" s="1"/>
      <c r="AB67" s="85"/>
      <c r="AC67" s="340"/>
      <c r="AD67" s="340"/>
      <c r="AE67" s="376"/>
      <c r="AF67" s="376"/>
      <c r="AG67" s="376"/>
      <c r="AH67" s="376"/>
      <c r="AI67" s="364"/>
      <c r="AJ67" s="364"/>
      <c r="AK67" s="340"/>
    </row>
    <row r="68" spans="7:37" ht="18" customHeight="1" thickBot="1" x14ac:dyDescent="0.2">
      <c r="R68" s="83"/>
      <c r="S68" s="83"/>
      <c r="T68" s="1" t="s">
        <v>62</v>
      </c>
      <c r="U68" s="363" t="str">
        <f>CONCATENATE($AN$61+$AO$61&amp;"日","/",$AQ$61+$AO$61&amp;"日")</f>
        <v>0日/0日</v>
      </c>
      <c r="V68" s="363"/>
      <c r="AC68" s="340"/>
      <c r="AD68" s="340"/>
      <c r="AE68" s="343"/>
      <c r="AF68" s="343"/>
      <c r="AG68" s="343"/>
      <c r="AH68" s="343"/>
      <c r="AI68" s="340"/>
      <c r="AJ68" s="340"/>
      <c r="AK68" s="340"/>
    </row>
    <row r="69" spans="7:37" ht="18" customHeight="1" thickBot="1" x14ac:dyDescent="0.2">
      <c r="R69" s="83"/>
      <c r="S69" s="83"/>
      <c r="T69" s="333" t="s">
        <v>62</v>
      </c>
      <c r="U69" s="365">
        <f>IF(AN61=0,0,($AN$61+$AO$61)/($AQ$61+$AO$61))</f>
        <v>0</v>
      </c>
      <c r="V69" s="366"/>
      <c r="W69" s="334"/>
      <c r="X69" s="367"/>
      <c r="Y69" s="367"/>
      <c r="Z69" s="367"/>
      <c r="AA69" s="367"/>
      <c r="AB69" s="333"/>
      <c r="AC69" s="96"/>
      <c r="AE69" s="375"/>
      <c r="AF69" s="375"/>
      <c r="AG69" s="375"/>
      <c r="AH69" s="375"/>
      <c r="AI69" s="375"/>
      <c r="AJ69" s="375"/>
    </row>
    <row r="70" spans="7:37" ht="14.25" thickBot="1" x14ac:dyDescent="0.2">
      <c r="R70" s="83"/>
      <c r="S70" s="83"/>
      <c r="T70" s="333"/>
      <c r="U70" s="337"/>
      <c r="V70" s="337"/>
      <c r="W70" s="335"/>
      <c r="X70" s="336"/>
      <c r="Y70" s="336"/>
      <c r="Z70" s="339"/>
      <c r="AA70" s="339"/>
      <c r="AE70" s="375"/>
      <c r="AF70" s="375"/>
      <c r="AG70" s="375"/>
      <c r="AH70" s="375"/>
      <c r="AI70" s="375"/>
      <c r="AJ70" s="375"/>
    </row>
    <row r="71" spans="7:37" ht="14.25" thickBot="1" x14ac:dyDescent="0.2">
      <c r="R71" s="84"/>
      <c r="S71" s="95" t="s">
        <v>261</v>
      </c>
      <c r="T71" s="333" t="s">
        <v>263</v>
      </c>
      <c r="U71" s="368" t="str">
        <f>IF(実績調書取得率計算!OM11=0,"",IF(実績調書取得率計算!DX19=0,IF(実績調書取得率計算!AF74=0,"月単位での４週８休達成",IF('実績調書【通常版】 '!U69&gt;=0.28571,"通期での４週８休達成","未達成")),IF(実績調書取得率計算!DX31=0,"完全週休２日（土日）達成",IF(実績調書取得率計算!AF74=0,"月単位での４週８休達成",IF('実績調書【通常版】 '!U69&gt;=0.28571,"通期での４週８休達成","未達成")))))</f>
        <v/>
      </c>
      <c r="V71" s="369"/>
      <c r="W71" s="369"/>
      <c r="X71" s="369"/>
      <c r="Y71" s="370"/>
    </row>
    <row r="74" spans="7:37" x14ac:dyDescent="0.15">
      <c r="U74" s="85"/>
      <c r="X74" s="84"/>
      <c r="Y74" s="84"/>
      <c r="Z74" s="84"/>
      <c r="AA74" s="84"/>
      <c r="AB74" s="85"/>
      <c r="AC74" s="85"/>
      <c r="AD74" s="85"/>
      <c r="AE74" s="84"/>
      <c r="AF74" s="84"/>
      <c r="AG74" s="1"/>
    </row>
    <row r="75" spans="7:37" x14ac:dyDescent="0.15">
      <c r="X75" s="83"/>
      <c r="Y75" s="83"/>
      <c r="Z75" s="26"/>
      <c r="AA75" s="27"/>
      <c r="AE75" s="83"/>
      <c r="AF75" s="83"/>
      <c r="AG75" s="1"/>
    </row>
    <row r="76" spans="7:37" x14ac:dyDescent="0.15">
      <c r="X76" s="83"/>
      <c r="Y76" s="83"/>
      <c r="Z76" s="26"/>
      <c r="AA76" s="375"/>
      <c r="AB76" s="375"/>
      <c r="AE76" s="83"/>
      <c r="AF76" s="83"/>
      <c r="AG76" s="1"/>
    </row>
    <row r="77" spans="7:37" x14ac:dyDescent="0.15">
      <c r="Z77" s="26"/>
      <c r="AA77" s="27"/>
    </row>
    <row r="78" spans="7:37" x14ac:dyDescent="0.15">
      <c r="U78" s="85"/>
      <c r="X78" s="84"/>
      <c r="Y78" s="84"/>
      <c r="Z78" s="84"/>
      <c r="AA78" s="84"/>
      <c r="AB78" s="85"/>
      <c r="AC78" s="85"/>
      <c r="AD78" s="85"/>
      <c r="AE78" s="84"/>
      <c r="AF78" s="84"/>
      <c r="AG78" s="1"/>
    </row>
    <row r="79" spans="7:37" x14ac:dyDescent="0.15">
      <c r="X79" s="83"/>
      <c r="Y79" s="83"/>
      <c r="Z79" s="26"/>
      <c r="AA79" s="27"/>
      <c r="AE79" s="83"/>
      <c r="AF79" s="83"/>
      <c r="AG79" s="1"/>
    </row>
    <row r="80" spans="7:37" x14ac:dyDescent="0.15">
      <c r="X80" s="83"/>
      <c r="Y80" s="83"/>
      <c r="Z80" s="26"/>
      <c r="AA80" s="375"/>
      <c r="AB80" s="375"/>
      <c r="AE80" s="83"/>
      <c r="AF80" s="83"/>
      <c r="AG80" s="1"/>
    </row>
  </sheetData>
  <mergeCells count="59">
    <mergeCell ref="U71:Y71"/>
    <mergeCell ref="AL2:AL4"/>
    <mergeCell ref="T2:V2"/>
    <mergeCell ref="AA80:AB80"/>
    <mergeCell ref="U69:V69"/>
    <mergeCell ref="X69:AA69"/>
    <mergeCell ref="AE69:AF70"/>
    <mergeCell ref="AG69:AH70"/>
    <mergeCell ref="AI69:AJ70"/>
    <mergeCell ref="AA76:AB76"/>
    <mergeCell ref="AE66:AF67"/>
    <mergeCell ref="AG66:AH67"/>
    <mergeCell ref="AI66:AJ67"/>
    <mergeCell ref="AI59:AJ61"/>
    <mergeCell ref="U61:V61"/>
    <mergeCell ref="AH3:AJ3"/>
    <mergeCell ref="B35:B36"/>
    <mergeCell ref="C35:C36"/>
    <mergeCell ref="B55:B56"/>
    <mergeCell ref="C55:C56"/>
    <mergeCell ref="B51:B52"/>
    <mergeCell ref="C51:C52"/>
    <mergeCell ref="B47:B48"/>
    <mergeCell ref="C47:C48"/>
    <mergeCell ref="B46:C46"/>
    <mergeCell ref="B39:B40"/>
    <mergeCell ref="C39:C40"/>
    <mergeCell ref="B43:B44"/>
    <mergeCell ref="C43:C44"/>
    <mergeCell ref="G66:I66"/>
    <mergeCell ref="J66:M66"/>
    <mergeCell ref="U68:V68"/>
    <mergeCell ref="AI62:AJ65"/>
    <mergeCell ref="AC59:AD61"/>
    <mergeCell ref="U62:V62"/>
    <mergeCell ref="X62:AA62"/>
    <mergeCell ref="U64:Y64"/>
    <mergeCell ref="B27:B28"/>
    <mergeCell ref="C27:C28"/>
    <mergeCell ref="B31:B32"/>
    <mergeCell ref="C31:C32"/>
    <mergeCell ref="B15:B16"/>
    <mergeCell ref="C15:C16"/>
    <mergeCell ref="B19:B20"/>
    <mergeCell ref="C19:C20"/>
    <mergeCell ref="B23:B24"/>
    <mergeCell ref="C23:C24"/>
    <mergeCell ref="B11:B12"/>
    <mergeCell ref="C11:C12"/>
    <mergeCell ref="B7:B8"/>
    <mergeCell ref="C7:C8"/>
    <mergeCell ref="AE3:AG3"/>
    <mergeCell ref="B6:C6"/>
    <mergeCell ref="P3:R3"/>
    <mergeCell ref="T3:V3"/>
    <mergeCell ref="Y3:Z3"/>
    <mergeCell ref="AA3:AC3"/>
    <mergeCell ref="B3:D3"/>
    <mergeCell ref="E3:M3"/>
  </mergeCells>
  <phoneticPr fontId="2"/>
  <conditionalFormatting sqref="G35:AK37">
    <cfRule type="expression" dxfId="215" priority="161">
      <formula>G$34="日"</formula>
    </cfRule>
    <cfRule type="expression" dxfId="214" priority="162">
      <formula>G$34="土"</formula>
    </cfRule>
  </conditionalFormatting>
  <conditionalFormatting sqref="G39:AK41">
    <cfRule type="expression" dxfId="213" priority="159">
      <formula>G$38="日"</formula>
    </cfRule>
    <cfRule type="expression" dxfId="212" priority="160">
      <formula>G$38="土"</formula>
    </cfRule>
  </conditionalFormatting>
  <conditionalFormatting sqref="G43:AK45">
    <cfRule type="expression" dxfId="211" priority="149">
      <formula>G$42="日"</formula>
    </cfRule>
    <cfRule type="expression" dxfId="210" priority="150">
      <formula>G$42="土"</formula>
    </cfRule>
  </conditionalFormatting>
  <conditionalFormatting sqref="G47:AK49">
    <cfRule type="expression" dxfId="209" priority="147">
      <formula>G$46="日"</formula>
    </cfRule>
    <cfRule type="expression" dxfId="208" priority="148">
      <formula>G$46="土"</formula>
    </cfRule>
  </conditionalFormatting>
  <conditionalFormatting sqref="G51:AK53">
    <cfRule type="expression" dxfId="207" priority="153">
      <formula>G$50="日"</formula>
    </cfRule>
    <cfRule type="expression" dxfId="206" priority="154">
      <formula>G$50="土"</formula>
    </cfRule>
  </conditionalFormatting>
  <conditionalFormatting sqref="G55:AK57">
    <cfRule type="expression" dxfId="205" priority="151">
      <formula>G$54="日"</formula>
    </cfRule>
    <cfRule type="expression" dxfId="204" priority="152">
      <formula>G$54="土"</formula>
    </cfRule>
  </conditionalFormatting>
  <conditionalFormatting sqref="G9:AM9 G7:AK8 AM7:AM8">
    <cfRule type="expression" dxfId="203" priority="464">
      <formula>G$6="日"</formula>
    </cfRule>
    <cfRule type="expression" dxfId="202" priority="465">
      <formula>G$6="土"</formula>
    </cfRule>
  </conditionalFormatting>
  <conditionalFormatting sqref="G21:AM21 AM19:AM20 G19:AK20">
    <cfRule type="expression" dxfId="201" priority="455">
      <formula>G$18="日"</formula>
    </cfRule>
    <cfRule type="expression" dxfId="200" priority="456">
      <formula>G$18="土"</formula>
    </cfRule>
  </conditionalFormatting>
  <conditionalFormatting sqref="G29:AM29 G27:AK28 AM27:AM28">
    <cfRule type="expression" dxfId="199" priority="449">
      <formula>G$26="日"</formula>
    </cfRule>
    <cfRule type="expression" dxfId="198" priority="450">
      <formula>G$26="土"</formula>
    </cfRule>
  </conditionalFormatting>
  <conditionalFormatting sqref="G33:AM33 G31:AK32 AM31:AM32">
    <cfRule type="expression" dxfId="197" priority="446">
      <formula>G$30="日"</formula>
    </cfRule>
    <cfRule type="expression" dxfId="196" priority="447">
      <formula>G$30="土"</formula>
    </cfRule>
  </conditionalFormatting>
  <conditionalFormatting sqref="P27:R28">
    <cfRule type="expression" dxfId="195" priority="338">
      <formula>P$18="祝"</formula>
    </cfRule>
    <cfRule type="expression" dxfId="194" priority="339">
      <formula>P$18="日"</formula>
    </cfRule>
    <cfRule type="expression" dxfId="193" priority="340">
      <formula>P$18="土"</formula>
    </cfRule>
  </conditionalFormatting>
  <conditionalFormatting sqref="R29">
    <cfRule type="expression" dxfId="192" priority="328">
      <formula>R$18="祝"</formula>
    </cfRule>
    <cfRule type="expression" dxfId="191" priority="329">
      <formula>R$18="日"</formula>
    </cfRule>
    <cfRule type="expression" dxfId="190" priority="330">
      <formula>R$18="土"</formula>
    </cfRule>
  </conditionalFormatting>
  <conditionalFormatting sqref="W27:X28">
    <cfRule type="expression" dxfId="189" priority="332">
      <formula>W$18="祝"</formula>
    </cfRule>
    <cfRule type="expression" dxfId="188" priority="333">
      <formula>W$18="日"</formula>
    </cfRule>
    <cfRule type="expression" dxfId="187" priority="334">
      <formula>W$18="土"</formula>
    </cfRule>
  </conditionalFormatting>
  <conditionalFormatting sqref="AB19:AJ20">
    <cfRule type="expression" dxfId="186" priority="169">
      <formula>AB$18="祝"</formula>
    </cfRule>
    <cfRule type="expression" dxfId="185" priority="170">
      <formula>AB$18="日"</formula>
    </cfRule>
    <cfRule type="expression" dxfId="184" priority="171">
      <formula>AB$18="土"</formula>
    </cfRule>
  </conditionalFormatting>
  <conditionalFormatting sqref="AC62:AC64">
    <cfRule type="expression" dxfId="183" priority="425">
      <formula>$AC$62="ＮＧ"</formula>
    </cfRule>
  </conditionalFormatting>
  <conditionalFormatting sqref="AC69">
    <cfRule type="expression" dxfId="182" priority="331">
      <formula>$AC$62="ＮＧ"</formula>
    </cfRule>
  </conditionalFormatting>
  <conditionalFormatting sqref="AI62:AI64 AI59:AI60">
    <cfRule type="expression" dxfId="181" priority="426">
      <formula>$AH$59="ＮＧ"</formula>
    </cfRule>
  </conditionalFormatting>
  <conditionalFormatting sqref="AI69">
    <cfRule type="expression" dxfId="180" priority="466">
      <formula>$AH$62="ＮＧ"</formula>
    </cfRule>
  </conditionalFormatting>
  <conditionalFormatting sqref="AL11:AL12">
    <cfRule type="expression" dxfId="179" priority="181">
      <formula>AL$6="祝"</formula>
    </cfRule>
    <cfRule type="expression" dxfId="178" priority="182">
      <formula>AL$6="日"</formula>
    </cfRule>
    <cfRule type="expression" dxfId="177" priority="183">
      <formula>AL$6="土"</formula>
    </cfRule>
  </conditionalFormatting>
  <conditionalFormatting sqref="AL37:AM37">
    <cfRule type="expression" dxfId="176" priority="443">
      <formula>AL$34="日"</formula>
    </cfRule>
    <cfRule type="expression" dxfId="175" priority="444">
      <formula>AL$34="土"</formula>
    </cfRule>
  </conditionalFormatting>
  <conditionalFormatting sqref="AL41:AM41 AM39:AM40">
    <cfRule type="expression" dxfId="174" priority="439">
      <formula>AL$38="祝"</formula>
    </cfRule>
    <cfRule type="expression" dxfId="173" priority="440">
      <formula>AL$38="日"</formula>
    </cfRule>
    <cfRule type="expression" dxfId="172" priority="441">
      <formula>AL$38="土"</formula>
    </cfRule>
  </conditionalFormatting>
  <conditionalFormatting sqref="AL45:AM45 AM43:AM44">
    <cfRule type="expression" dxfId="171" priority="347">
      <formula>AL$42="祝"</formula>
    </cfRule>
    <cfRule type="expression" dxfId="170" priority="348">
      <formula>AL$42="日"</formula>
    </cfRule>
    <cfRule type="expression" dxfId="169" priority="349">
      <formula>AL$42="土"</formula>
    </cfRule>
  </conditionalFormatting>
  <conditionalFormatting sqref="AL53:AM53 AM51:AM52">
    <cfRule type="expression" dxfId="168" priority="430">
      <formula>AL$50="祝"</formula>
    </cfRule>
    <cfRule type="expression" dxfId="167" priority="431">
      <formula>AL$50="日"</formula>
    </cfRule>
    <cfRule type="expression" dxfId="166" priority="432">
      <formula>AL$50="土"</formula>
    </cfRule>
  </conditionalFormatting>
  <conditionalFormatting sqref="AL57:AM57 AM55:AM56">
    <cfRule type="expression" dxfId="165" priority="427">
      <formula>AL$54="祝"</formula>
    </cfRule>
    <cfRule type="expression" dxfId="164" priority="428">
      <formula>AL$54="日"</formula>
    </cfRule>
    <cfRule type="expression" dxfId="163" priority="429">
      <formula>AL$54="土"</formula>
    </cfRule>
  </conditionalFormatting>
  <conditionalFormatting sqref="AM11:AM12 G13:AM13 G11:AK13">
    <cfRule type="expression" dxfId="162" priority="461">
      <formula>G$10="日"</formula>
    </cfRule>
    <cfRule type="expression" dxfId="161" priority="462">
      <formula>G$10="土"</formula>
    </cfRule>
  </conditionalFormatting>
  <conditionalFormatting sqref="AM15:AM16 G17:AM17 G15:AK17">
    <cfRule type="expression" dxfId="160" priority="458">
      <formula>G$14="日"</formula>
    </cfRule>
    <cfRule type="expression" dxfId="159" priority="459">
      <formula>G$14="土"</formula>
    </cfRule>
  </conditionalFormatting>
  <conditionalFormatting sqref="AM23:AM24 G23:AK25 G25:AM25">
    <cfRule type="expression" dxfId="158" priority="452">
      <formula>G$22="日"</formula>
    </cfRule>
    <cfRule type="expression" dxfId="157" priority="453">
      <formula>G$22="土"</formula>
    </cfRule>
  </conditionalFormatting>
  <conditionalFormatting sqref="AM47:AM48 AL49:AM49">
    <cfRule type="expression" dxfId="156" priority="433">
      <formula>AL$46="祝"</formula>
    </cfRule>
    <cfRule type="expression" dxfId="155" priority="434">
      <formula>AL$46="日"</formula>
    </cfRule>
    <cfRule type="expression" dxfId="154" priority="435">
      <formula>AL$46="土"</formula>
    </cfRule>
  </conditionalFormatting>
  <conditionalFormatting sqref="AL7:AL8">
    <cfRule type="expression" dxfId="153" priority="144">
      <formula>AL$6="祝"</formula>
    </cfRule>
    <cfRule type="expression" dxfId="152" priority="145">
      <formula>AL$6="日"</formula>
    </cfRule>
    <cfRule type="expression" dxfId="151" priority="146">
      <formula>AL$6="土"</formula>
    </cfRule>
  </conditionalFormatting>
  <conditionalFormatting sqref="AL15:AL16">
    <cfRule type="expression" dxfId="150" priority="141">
      <formula>AL$6="祝"</formula>
    </cfRule>
    <cfRule type="expression" dxfId="149" priority="142">
      <formula>AL$6="日"</formula>
    </cfRule>
    <cfRule type="expression" dxfId="148" priority="143">
      <formula>AL$6="土"</formula>
    </cfRule>
  </conditionalFormatting>
  <conditionalFormatting sqref="AL19:AL20">
    <cfRule type="expression" dxfId="147" priority="138">
      <formula>AL$6="祝"</formula>
    </cfRule>
    <cfRule type="expression" dxfId="146" priority="139">
      <formula>AL$6="日"</formula>
    </cfRule>
    <cfRule type="expression" dxfId="145" priority="140">
      <formula>AL$6="土"</formula>
    </cfRule>
  </conditionalFormatting>
  <conditionalFormatting sqref="AL23:AL24">
    <cfRule type="expression" dxfId="144" priority="135">
      <formula>AL$6="祝"</formula>
    </cfRule>
    <cfRule type="expression" dxfId="143" priority="136">
      <formula>AL$6="日"</formula>
    </cfRule>
    <cfRule type="expression" dxfId="142" priority="137">
      <formula>AL$6="土"</formula>
    </cfRule>
  </conditionalFormatting>
  <conditionalFormatting sqref="AL27:AL28">
    <cfRule type="expression" dxfId="141" priority="132">
      <formula>AL$6="祝"</formula>
    </cfRule>
    <cfRule type="expression" dxfId="140" priority="133">
      <formula>AL$6="日"</formula>
    </cfRule>
    <cfRule type="expression" dxfId="139" priority="134">
      <formula>AL$6="土"</formula>
    </cfRule>
  </conditionalFormatting>
  <conditionalFormatting sqref="AL31:AL32">
    <cfRule type="expression" dxfId="138" priority="129">
      <formula>AL$6="祝"</formula>
    </cfRule>
    <cfRule type="expression" dxfId="137" priority="130">
      <formula>AL$6="日"</formula>
    </cfRule>
    <cfRule type="expression" dxfId="136" priority="131">
      <formula>AL$6="土"</formula>
    </cfRule>
  </conditionalFormatting>
  <conditionalFormatting sqref="AL35:AL36">
    <cfRule type="expression" dxfId="135" priority="126">
      <formula>AL$6="祝"</formula>
    </cfRule>
    <cfRule type="expression" dxfId="134" priority="127">
      <formula>AL$6="日"</formula>
    </cfRule>
    <cfRule type="expression" dxfId="133" priority="128">
      <formula>AL$6="土"</formula>
    </cfRule>
  </conditionalFormatting>
  <conditionalFormatting sqref="AL39:AL40">
    <cfRule type="expression" dxfId="132" priority="123">
      <formula>AL$6="祝"</formula>
    </cfRule>
    <cfRule type="expression" dxfId="131" priority="124">
      <formula>AL$6="日"</formula>
    </cfRule>
    <cfRule type="expression" dxfId="130" priority="125">
      <formula>AL$6="土"</formula>
    </cfRule>
  </conditionalFormatting>
  <conditionalFormatting sqref="AL43:AL44">
    <cfRule type="expression" dxfId="129" priority="120">
      <formula>AL$6="祝"</formula>
    </cfRule>
    <cfRule type="expression" dxfId="128" priority="121">
      <formula>AL$6="日"</formula>
    </cfRule>
    <cfRule type="expression" dxfId="127" priority="122">
      <formula>AL$6="土"</formula>
    </cfRule>
  </conditionalFormatting>
  <conditionalFormatting sqref="AL47:AL48">
    <cfRule type="expression" dxfId="126" priority="117">
      <formula>AL$6="祝"</formula>
    </cfRule>
    <cfRule type="expression" dxfId="125" priority="118">
      <formula>AL$6="日"</formula>
    </cfRule>
    <cfRule type="expression" dxfId="124" priority="119">
      <formula>AL$6="土"</formula>
    </cfRule>
  </conditionalFormatting>
  <conditionalFormatting sqref="AL51:AL52">
    <cfRule type="expression" dxfId="123" priority="114">
      <formula>AL$6="祝"</formula>
    </cfRule>
    <cfRule type="expression" dxfId="122" priority="115">
      <formula>AL$6="日"</formula>
    </cfRule>
    <cfRule type="expression" dxfId="121" priority="116">
      <formula>AL$6="土"</formula>
    </cfRule>
  </conditionalFormatting>
  <conditionalFormatting sqref="AL55:AL56">
    <cfRule type="expression" dxfId="120" priority="111">
      <formula>AL$6="祝"</formula>
    </cfRule>
    <cfRule type="expression" dxfId="119" priority="112">
      <formula>AL$6="日"</formula>
    </cfRule>
    <cfRule type="expression" dxfId="118" priority="113">
      <formula>AL$6="土"</formula>
    </cfRule>
  </conditionalFormatting>
  <conditionalFormatting sqref="AL7:AL56">
    <cfRule type="cellIs" dxfId="117" priority="109" operator="equal">
      <formula>"NG"</formula>
    </cfRule>
    <cfRule type="cellIs" dxfId="116" priority="110" operator="equal">
      <formula>"OK"</formula>
    </cfRule>
  </conditionalFormatting>
  <conditionalFormatting sqref="AL7:AL8">
    <cfRule type="expression" dxfId="115" priority="106">
      <formula>AL$6="祝"</formula>
    </cfRule>
    <cfRule type="expression" dxfId="114" priority="107">
      <formula>AL$6="日"</formula>
    </cfRule>
    <cfRule type="expression" dxfId="113" priority="108">
      <formula>AL$6="土"</formula>
    </cfRule>
  </conditionalFormatting>
  <conditionalFormatting sqref="AL15:AL16">
    <cfRule type="expression" dxfId="112" priority="103">
      <formula>AL$6="祝"</formula>
    </cfRule>
    <cfRule type="expression" dxfId="111" priority="104">
      <formula>AL$6="日"</formula>
    </cfRule>
    <cfRule type="expression" dxfId="110" priority="105">
      <formula>AL$6="土"</formula>
    </cfRule>
  </conditionalFormatting>
  <conditionalFormatting sqref="AL19:AL20">
    <cfRule type="expression" dxfId="109" priority="100">
      <formula>AL$6="祝"</formula>
    </cfRule>
    <cfRule type="expression" dxfId="108" priority="101">
      <formula>AL$6="日"</formula>
    </cfRule>
    <cfRule type="expression" dxfId="107" priority="102">
      <formula>AL$6="土"</formula>
    </cfRule>
  </conditionalFormatting>
  <conditionalFormatting sqref="AL23:AL24">
    <cfRule type="expression" dxfId="106" priority="97">
      <formula>AL$6="祝"</formula>
    </cfRule>
    <cfRule type="expression" dxfId="105" priority="98">
      <formula>AL$6="日"</formula>
    </cfRule>
    <cfRule type="expression" dxfId="104" priority="99">
      <formula>AL$6="土"</formula>
    </cfRule>
  </conditionalFormatting>
  <conditionalFormatting sqref="AL27:AL28">
    <cfRule type="expression" dxfId="103" priority="94">
      <formula>AL$6="祝"</formula>
    </cfRule>
    <cfRule type="expression" dxfId="102" priority="95">
      <formula>AL$6="日"</formula>
    </cfRule>
    <cfRule type="expression" dxfId="101" priority="96">
      <formula>AL$6="土"</formula>
    </cfRule>
  </conditionalFormatting>
  <conditionalFormatting sqref="AL31:AL32">
    <cfRule type="expression" dxfId="100" priority="91">
      <formula>AL$6="祝"</formula>
    </cfRule>
    <cfRule type="expression" dxfId="99" priority="92">
      <formula>AL$6="日"</formula>
    </cfRule>
    <cfRule type="expression" dxfId="98" priority="93">
      <formula>AL$6="土"</formula>
    </cfRule>
  </conditionalFormatting>
  <conditionalFormatting sqref="AL35:AL36">
    <cfRule type="expression" dxfId="97" priority="88">
      <formula>AL$6="祝"</formula>
    </cfRule>
    <cfRule type="expression" dxfId="96" priority="89">
      <formula>AL$6="日"</formula>
    </cfRule>
    <cfRule type="expression" dxfId="95" priority="90">
      <formula>AL$6="土"</formula>
    </cfRule>
  </conditionalFormatting>
  <conditionalFormatting sqref="AL39:AL40">
    <cfRule type="expression" dxfId="94" priority="85">
      <formula>AL$6="祝"</formula>
    </cfRule>
    <cfRule type="expression" dxfId="93" priority="86">
      <formula>AL$6="日"</formula>
    </cfRule>
    <cfRule type="expression" dxfId="92" priority="87">
      <formula>AL$6="土"</formula>
    </cfRule>
  </conditionalFormatting>
  <conditionalFormatting sqref="AL43:AL44">
    <cfRule type="expression" dxfId="91" priority="82">
      <formula>AL$6="祝"</formula>
    </cfRule>
    <cfRule type="expression" dxfId="90" priority="83">
      <formula>AL$6="日"</formula>
    </cfRule>
    <cfRule type="expression" dxfId="89" priority="84">
      <formula>AL$6="土"</formula>
    </cfRule>
  </conditionalFormatting>
  <conditionalFormatting sqref="AL47:AL48">
    <cfRule type="expression" dxfId="88" priority="79">
      <formula>AL$6="祝"</formula>
    </cfRule>
    <cfRule type="expression" dxfId="87" priority="80">
      <formula>AL$6="日"</formula>
    </cfRule>
    <cfRule type="expression" dxfId="86" priority="81">
      <formula>AL$6="土"</formula>
    </cfRule>
  </conditionalFormatting>
  <conditionalFormatting sqref="AL51:AL52">
    <cfRule type="expression" dxfId="85" priority="76">
      <formula>AL$6="祝"</formula>
    </cfRule>
    <cfRule type="expression" dxfId="84" priority="77">
      <formula>AL$6="日"</formula>
    </cfRule>
    <cfRule type="expression" dxfId="83" priority="78">
      <formula>AL$6="土"</formula>
    </cfRule>
  </conditionalFormatting>
  <conditionalFormatting sqref="AL55:AL56">
    <cfRule type="expression" dxfId="82" priority="73">
      <formula>AL$6="祝"</formula>
    </cfRule>
    <cfRule type="expression" dxfId="81" priority="74">
      <formula>AL$6="日"</formula>
    </cfRule>
    <cfRule type="expression" dxfId="80" priority="75">
      <formula>AL$6="土"</formula>
    </cfRule>
  </conditionalFormatting>
  <conditionalFormatting sqref="AL11:AL12">
    <cfRule type="expression" dxfId="79" priority="70">
      <formula>AL$6="祝"</formula>
    </cfRule>
    <cfRule type="expression" dxfId="78" priority="71">
      <formula>AL$6="日"</formula>
    </cfRule>
    <cfRule type="expression" dxfId="77" priority="72">
      <formula>AL$6="土"</formula>
    </cfRule>
  </conditionalFormatting>
  <conditionalFormatting sqref="AL11:AL12">
    <cfRule type="expression" dxfId="76" priority="67">
      <formula>AL$6="祝"</formula>
    </cfRule>
    <cfRule type="expression" dxfId="75" priority="68">
      <formula>AL$6="日"</formula>
    </cfRule>
    <cfRule type="expression" dxfId="74" priority="69">
      <formula>AL$6="土"</formula>
    </cfRule>
  </conditionalFormatting>
  <conditionalFormatting sqref="AL15:AL16">
    <cfRule type="expression" dxfId="73" priority="64">
      <formula>AL$6="祝"</formula>
    </cfRule>
    <cfRule type="expression" dxfId="72" priority="65">
      <formula>AL$6="日"</formula>
    </cfRule>
    <cfRule type="expression" dxfId="71" priority="66">
      <formula>AL$6="土"</formula>
    </cfRule>
  </conditionalFormatting>
  <conditionalFormatting sqref="AL15:AL16">
    <cfRule type="expression" dxfId="70" priority="61">
      <formula>AL$6="祝"</formula>
    </cfRule>
    <cfRule type="expression" dxfId="69" priority="62">
      <formula>AL$6="日"</formula>
    </cfRule>
    <cfRule type="expression" dxfId="68" priority="63">
      <formula>AL$6="土"</formula>
    </cfRule>
  </conditionalFormatting>
  <conditionalFormatting sqref="AL19:AL20">
    <cfRule type="expression" dxfId="67" priority="58">
      <formula>AL$6="祝"</formula>
    </cfRule>
    <cfRule type="expression" dxfId="66" priority="59">
      <formula>AL$6="日"</formula>
    </cfRule>
    <cfRule type="expression" dxfId="65" priority="60">
      <formula>AL$6="土"</formula>
    </cfRule>
  </conditionalFormatting>
  <conditionalFormatting sqref="AL19:AL20">
    <cfRule type="expression" dxfId="64" priority="55">
      <formula>AL$6="祝"</formula>
    </cfRule>
    <cfRule type="expression" dxfId="63" priority="56">
      <formula>AL$6="日"</formula>
    </cfRule>
    <cfRule type="expression" dxfId="62" priority="57">
      <formula>AL$6="土"</formula>
    </cfRule>
  </conditionalFormatting>
  <conditionalFormatting sqref="AL23:AL24">
    <cfRule type="expression" dxfId="61" priority="52">
      <formula>AL$6="祝"</formula>
    </cfRule>
    <cfRule type="expression" dxfId="60" priority="53">
      <formula>AL$6="日"</formula>
    </cfRule>
    <cfRule type="expression" dxfId="59" priority="54">
      <formula>AL$6="土"</formula>
    </cfRule>
  </conditionalFormatting>
  <conditionalFormatting sqref="AL23:AL24">
    <cfRule type="expression" dxfId="58" priority="49">
      <formula>AL$6="祝"</formula>
    </cfRule>
    <cfRule type="expression" dxfId="57" priority="50">
      <formula>AL$6="日"</formula>
    </cfRule>
    <cfRule type="expression" dxfId="56" priority="51">
      <formula>AL$6="土"</formula>
    </cfRule>
  </conditionalFormatting>
  <conditionalFormatting sqref="AL27:AL28">
    <cfRule type="expression" dxfId="55" priority="46">
      <formula>AL$6="祝"</formula>
    </cfRule>
    <cfRule type="expression" dxfId="54" priority="47">
      <formula>AL$6="日"</formula>
    </cfRule>
    <cfRule type="expression" dxfId="53" priority="48">
      <formula>AL$6="土"</formula>
    </cfRule>
  </conditionalFormatting>
  <conditionalFormatting sqref="AL27:AL28">
    <cfRule type="expression" dxfId="52" priority="43">
      <formula>AL$6="祝"</formula>
    </cfRule>
    <cfRule type="expression" dxfId="51" priority="44">
      <formula>AL$6="日"</formula>
    </cfRule>
    <cfRule type="expression" dxfId="50" priority="45">
      <formula>AL$6="土"</formula>
    </cfRule>
  </conditionalFormatting>
  <conditionalFormatting sqref="AL31:AL32">
    <cfRule type="expression" dxfId="49" priority="40">
      <formula>AL$6="祝"</formula>
    </cfRule>
    <cfRule type="expression" dxfId="48" priority="41">
      <formula>AL$6="日"</formula>
    </cfRule>
    <cfRule type="expression" dxfId="47" priority="42">
      <formula>AL$6="土"</formula>
    </cfRule>
  </conditionalFormatting>
  <conditionalFormatting sqref="AL31:AL32">
    <cfRule type="expression" dxfId="46" priority="37">
      <formula>AL$6="祝"</formula>
    </cfRule>
    <cfRule type="expression" dxfId="45" priority="38">
      <formula>AL$6="日"</formula>
    </cfRule>
    <cfRule type="expression" dxfId="44" priority="39">
      <formula>AL$6="土"</formula>
    </cfRule>
  </conditionalFormatting>
  <conditionalFormatting sqref="AL35:AL36">
    <cfRule type="expression" dxfId="43" priority="34">
      <formula>AL$6="祝"</formula>
    </cfRule>
    <cfRule type="expression" dxfId="42" priority="35">
      <formula>AL$6="日"</formula>
    </cfRule>
    <cfRule type="expression" dxfId="41" priority="36">
      <formula>AL$6="土"</formula>
    </cfRule>
  </conditionalFormatting>
  <conditionalFormatting sqref="AL35:AL36">
    <cfRule type="expression" dxfId="40" priority="31">
      <formula>AL$6="祝"</formula>
    </cfRule>
    <cfRule type="expression" dxfId="39" priority="32">
      <formula>AL$6="日"</formula>
    </cfRule>
    <cfRule type="expression" dxfId="38" priority="33">
      <formula>AL$6="土"</formula>
    </cfRule>
  </conditionalFormatting>
  <conditionalFormatting sqref="AL39:AL40">
    <cfRule type="expression" dxfId="37" priority="28">
      <formula>AL$6="祝"</formula>
    </cfRule>
    <cfRule type="expression" dxfId="36" priority="29">
      <formula>AL$6="日"</formula>
    </cfRule>
    <cfRule type="expression" dxfId="35" priority="30">
      <formula>AL$6="土"</formula>
    </cfRule>
  </conditionalFormatting>
  <conditionalFormatting sqref="AL39:AL40">
    <cfRule type="expression" dxfId="34" priority="25">
      <formula>AL$6="祝"</formula>
    </cfRule>
    <cfRule type="expression" dxfId="33" priority="26">
      <formula>AL$6="日"</formula>
    </cfRule>
    <cfRule type="expression" dxfId="32" priority="27">
      <formula>AL$6="土"</formula>
    </cfRule>
  </conditionalFormatting>
  <conditionalFormatting sqref="AL43:AL44">
    <cfRule type="expression" dxfId="31" priority="22">
      <formula>AL$6="祝"</formula>
    </cfRule>
    <cfRule type="expression" dxfId="30" priority="23">
      <formula>AL$6="日"</formula>
    </cfRule>
    <cfRule type="expression" dxfId="29" priority="24">
      <formula>AL$6="土"</formula>
    </cfRule>
  </conditionalFormatting>
  <conditionalFormatting sqref="AL43:AL44">
    <cfRule type="expression" dxfId="28" priority="19">
      <formula>AL$6="祝"</formula>
    </cfRule>
    <cfRule type="expression" dxfId="27" priority="20">
      <formula>AL$6="日"</formula>
    </cfRule>
    <cfRule type="expression" dxfId="26" priority="21">
      <formula>AL$6="土"</formula>
    </cfRule>
  </conditionalFormatting>
  <conditionalFormatting sqref="AL47:AL48">
    <cfRule type="expression" dxfId="25" priority="16">
      <formula>AL$6="祝"</formula>
    </cfRule>
    <cfRule type="expression" dxfId="24" priority="17">
      <formula>AL$6="日"</formula>
    </cfRule>
    <cfRule type="expression" dxfId="23" priority="18">
      <formula>AL$6="土"</formula>
    </cfRule>
  </conditionalFormatting>
  <conditionalFormatting sqref="AL47:AL48">
    <cfRule type="expression" dxfId="22" priority="13">
      <formula>AL$6="祝"</formula>
    </cfRule>
    <cfRule type="expression" dxfId="21" priority="14">
      <formula>AL$6="日"</formula>
    </cfRule>
    <cfRule type="expression" dxfId="20" priority="15">
      <formula>AL$6="土"</formula>
    </cfRule>
  </conditionalFormatting>
  <conditionalFormatting sqref="AL51:AL52">
    <cfRule type="expression" dxfId="19" priority="10">
      <formula>AL$6="祝"</formula>
    </cfRule>
    <cfRule type="expression" dxfId="18" priority="11">
      <formula>AL$6="日"</formula>
    </cfRule>
    <cfRule type="expression" dxfId="17" priority="12">
      <formula>AL$6="土"</formula>
    </cfRule>
  </conditionalFormatting>
  <conditionalFormatting sqref="AL51:AL52">
    <cfRule type="expression" dxfId="16" priority="7">
      <formula>AL$6="祝"</formula>
    </cfRule>
    <cfRule type="expression" dxfId="15" priority="8">
      <formula>AL$6="日"</formula>
    </cfRule>
    <cfRule type="expression" dxfId="14" priority="9">
      <formula>AL$6="土"</formula>
    </cfRule>
  </conditionalFormatting>
  <conditionalFormatting sqref="AL55:AL56">
    <cfRule type="expression" dxfId="13" priority="4">
      <formula>AL$6="祝"</formula>
    </cfRule>
    <cfRule type="expression" dxfId="12" priority="5">
      <formula>AL$6="日"</formula>
    </cfRule>
    <cfRule type="expression" dxfId="11" priority="6">
      <formula>AL$6="土"</formula>
    </cfRule>
  </conditionalFormatting>
  <conditionalFormatting sqref="AL55:AL56">
    <cfRule type="expression" dxfId="10" priority="1">
      <formula>AL$6="祝"</formula>
    </cfRule>
    <cfRule type="expression" dxfId="9" priority="2">
      <formula>AL$6="日"</formula>
    </cfRule>
    <cfRule type="expression" dxfId="8" priority="3">
      <formula>AL$6="土"</formula>
    </cfRule>
  </conditionalFormatting>
  <dataValidations count="1">
    <dataValidation type="list" allowBlank="1" showInputMessage="1" showErrorMessage="1" sqref="G7:AK9 AL33:AM33 G27:AK29 AL53:AM53 G15:AK17 G31:AK33 G35:AK37 AL21:AM21 AL41:AM41 AL13:AM13 G39:AK41 G43:AK45 AL9:AM9 G11:AK13 AL17:AM17 G23:AK25 AL25:AM25 AL29:AM29 G55:AK57 AL37:AM37 G47:AK49 AL45:AM45 AL49:AM49 G51:AK53 AL57:AM57 G19:AK21">
      <formula1>$AM$3:$AM$4</formula1>
    </dataValidation>
  </dataValidations>
  <pageMargins left="0.78740157480314965" right="0.19685039370078741" top="0.39370078740157483" bottom="0.19685039370078741" header="0.19685039370078741" footer="0.11811023622047245"/>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ON75"/>
  <sheetViews>
    <sheetView topLeftCell="MC1" workbookViewId="0">
      <selection activeCell="NG6" sqref="NG6:OK7"/>
    </sheetView>
  </sheetViews>
  <sheetFormatPr defaultColWidth="3.625" defaultRowHeight="13.5" customHeight="1" x14ac:dyDescent="0.15"/>
  <cols>
    <col min="5" max="6" width="3.625" customWidth="1"/>
    <col min="171" max="171" width="3.75" customWidth="1"/>
  </cols>
  <sheetData>
    <row r="2" spans="2:404" ht="13.5" customHeight="1" thickBot="1" x14ac:dyDescent="0.2">
      <c r="M2" s="27"/>
      <c r="R2" s="374"/>
      <c r="S2" s="374"/>
      <c r="T2" s="374"/>
      <c r="V2" s="27"/>
      <c r="KY2" t="s">
        <v>231</v>
      </c>
    </row>
    <row r="3" spans="2:404" ht="13.5" customHeight="1" thickBot="1" x14ac:dyDescent="0.2">
      <c r="E3" t="s">
        <v>145</v>
      </c>
      <c r="AJ3" t="s">
        <v>146</v>
      </c>
      <c r="BN3" t="s">
        <v>147</v>
      </c>
      <c r="CS3" t="s">
        <v>148</v>
      </c>
      <c r="DW3" t="s">
        <v>149</v>
      </c>
      <c r="FB3" t="s">
        <v>150</v>
      </c>
      <c r="FN3" s="160" t="s">
        <v>72</v>
      </c>
      <c r="FO3" s="161" t="s">
        <v>72</v>
      </c>
      <c r="FP3" s="162" t="s">
        <v>72</v>
      </c>
      <c r="GG3" t="s">
        <v>151</v>
      </c>
      <c r="HK3" t="s">
        <v>152</v>
      </c>
      <c r="IP3" t="s">
        <v>156</v>
      </c>
      <c r="JT3" t="s">
        <v>157</v>
      </c>
      <c r="KV3" s="160" t="s">
        <v>73</v>
      </c>
      <c r="KW3" s="161" t="s">
        <v>73</v>
      </c>
      <c r="KX3" s="198" t="s">
        <v>73</v>
      </c>
      <c r="KY3" s="199" t="s">
        <v>73</v>
      </c>
      <c r="KZ3" s="161" t="s">
        <v>73</v>
      </c>
      <c r="LA3" s="162" t="s">
        <v>73</v>
      </c>
      <c r="MD3" t="s">
        <v>232</v>
      </c>
      <c r="NG3" t="s">
        <v>145</v>
      </c>
    </row>
    <row r="4" spans="2:404" ht="13.5" customHeight="1" x14ac:dyDescent="0.15">
      <c r="B4" s="195" t="str">
        <f ca="1">ｶﾚﾝﾀﾞｰ!QT1&amp;"年"</f>
        <v>2025年</v>
      </c>
      <c r="C4" s="193"/>
      <c r="D4" s="194"/>
      <c r="E4" s="205">
        <v>1</v>
      </c>
      <c r="F4" s="206">
        <v>2</v>
      </c>
      <c r="G4" s="206">
        <v>3</v>
      </c>
      <c r="H4" s="206">
        <v>4</v>
      </c>
      <c r="I4" s="206">
        <v>5</v>
      </c>
      <c r="J4" s="206">
        <v>6</v>
      </c>
      <c r="K4" s="206">
        <v>7</v>
      </c>
      <c r="L4" s="206">
        <v>8</v>
      </c>
      <c r="M4" s="206">
        <v>9</v>
      </c>
      <c r="N4" s="206">
        <v>10</v>
      </c>
      <c r="O4" s="206">
        <v>11</v>
      </c>
      <c r="P4" s="206">
        <v>12</v>
      </c>
      <c r="Q4" s="206">
        <v>13</v>
      </c>
      <c r="R4" s="206">
        <v>14</v>
      </c>
      <c r="S4" s="206">
        <v>15</v>
      </c>
      <c r="T4" s="206">
        <v>16</v>
      </c>
      <c r="U4" s="206">
        <v>17</v>
      </c>
      <c r="V4" s="206">
        <v>18</v>
      </c>
      <c r="W4" s="206">
        <v>19</v>
      </c>
      <c r="X4" s="206">
        <v>20</v>
      </c>
      <c r="Y4" s="206">
        <v>21</v>
      </c>
      <c r="Z4" s="206">
        <v>22</v>
      </c>
      <c r="AA4" s="206">
        <v>23</v>
      </c>
      <c r="AB4" s="206">
        <v>24</v>
      </c>
      <c r="AC4" s="206">
        <v>25</v>
      </c>
      <c r="AD4" s="206">
        <v>26</v>
      </c>
      <c r="AE4" s="206">
        <v>27</v>
      </c>
      <c r="AF4" s="206">
        <v>28</v>
      </c>
      <c r="AG4" s="206">
        <v>29</v>
      </c>
      <c r="AH4" s="206">
        <v>30</v>
      </c>
      <c r="AI4" s="207">
        <v>31</v>
      </c>
      <c r="AJ4" s="192">
        <v>1</v>
      </c>
      <c r="AK4" s="193">
        <f>1+AJ4</f>
        <v>2</v>
      </c>
      <c r="AL4" s="193">
        <f t="shared" ref="AL4:CW4" si="0">1+AK4</f>
        <v>3</v>
      </c>
      <c r="AM4" s="193">
        <f t="shared" si="0"/>
        <v>4</v>
      </c>
      <c r="AN4" s="193">
        <f t="shared" si="0"/>
        <v>5</v>
      </c>
      <c r="AO4" s="193">
        <f t="shared" si="0"/>
        <v>6</v>
      </c>
      <c r="AP4" s="193">
        <f t="shared" si="0"/>
        <v>7</v>
      </c>
      <c r="AQ4" s="193">
        <f t="shared" si="0"/>
        <v>8</v>
      </c>
      <c r="AR4" s="193">
        <f t="shared" si="0"/>
        <v>9</v>
      </c>
      <c r="AS4" s="193">
        <f t="shared" si="0"/>
        <v>10</v>
      </c>
      <c r="AT4" s="193">
        <f t="shared" si="0"/>
        <v>11</v>
      </c>
      <c r="AU4" s="193">
        <f t="shared" si="0"/>
        <v>12</v>
      </c>
      <c r="AV4" s="193">
        <f t="shared" si="0"/>
        <v>13</v>
      </c>
      <c r="AW4" s="193">
        <f t="shared" si="0"/>
        <v>14</v>
      </c>
      <c r="AX4" s="193">
        <f t="shared" si="0"/>
        <v>15</v>
      </c>
      <c r="AY4" s="193">
        <f t="shared" si="0"/>
        <v>16</v>
      </c>
      <c r="AZ4" s="193">
        <f t="shared" si="0"/>
        <v>17</v>
      </c>
      <c r="BA4" s="193">
        <f t="shared" si="0"/>
        <v>18</v>
      </c>
      <c r="BB4" s="193">
        <f t="shared" si="0"/>
        <v>19</v>
      </c>
      <c r="BC4" s="193">
        <f t="shared" si="0"/>
        <v>20</v>
      </c>
      <c r="BD4" s="193">
        <f t="shared" si="0"/>
        <v>21</v>
      </c>
      <c r="BE4" s="193">
        <f t="shared" si="0"/>
        <v>22</v>
      </c>
      <c r="BF4" s="193">
        <f t="shared" si="0"/>
        <v>23</v>
      </c>
      <c r="BG4" s="193">
        <f t="shared" si="0"/>
        <v>24</v>
      </c>
      <c r="BH4" s="193">
        <f t="shared" si="0"/>
        <v>25</v>
      </c>
      <c r="BI4" s="193">
        <f t="shared" si="0"/>
        <v>26</v>
      </c>
      <c r="BJ4" s="193">
        <f t="shared" si="0"/>
        <v>27</v>
      </c>
      <c r="BK4" s="193">
        <f t="shared" si="0"/>
        <v>28</v>
      </c>
      <c r="BL4" s="193">
        <f t="shared" si="0"/>
        <v>29</v>
      </c>
      <c r="BM4" s="194">
        <f t="shared" si="0"/>
        <v>30</v>
      </c>
      <c r="BN4" s="195">
        <v>1</v>
      </c>
      <c r="BO4" s="193">
        <f t="shared" si="0"/>
        <v>2</v>
      </c>
      <c r="BP4" s="193">
        <f t="shared" si="0"/>
        <v>3</v>
      </c>
      <c r="BQ4" s="193">
        <f t="shared" si="0"/>
        <v>4</v>
      </c>
      <c r="BR4" s="193">
        <f t="shared" si="0"/>
        <v>5</v>
      </c>
      <c r="BS4" s="193">
        <f t="shared" si="0"/>
        <v>6</v>
      </c>
      <c r="BT4" s="193">
        <f t="shared" si="0"/>
        <v>7</v>
      </c>
      <c r="BU4" s="193">
        <f t="shared" si="0"/>
        <v>8</v>
      </c>
      <c r="BV4" s="193">
        <f t="shared" si="0"/>
        <v>9</v>
      </c>
      <c r="BW4" s="193">
        <f t="shared" si="0"/>
        <v>10</v>
      </c>
      <c r="BX4" s="193">
        <f t="shared" si="0"/>
        <v>11</v>
      </c>
      <c r="BY4" s="193">
        <f t="shared" si="0"/>
        <v>12</v>
      </c>
      <c r="BZ4" s="193">
        <f t="shared" si="0"/>
        <v>13</v>
      </c>
      <c r="CA4" s="193">
        <f t="shared" si="0"/>
        <v>14</v>
      </c>
      <c r="CB4" s="193">
        <f t="shared" si="0"/>
        <v>15</v>
      </c>
      <c r="CC4" s="193">
        <f t="shared" si="0"/>
        <v>16</v>
      </c>
      <c r="CD4" s="193">
        <f t="shared" si="0"/>
        <v>17</v>
      </c>
      <c r="CE4" s="193">
        <f t="shared" si="0"/>
        <v>18</v>
      </c>
      <c r="CF4" s="193">
        <f t="shared" si="0"/>
        <v>19</v>
      </c>
      <c r="CG4" s="193">
        <f t="shared" si="0"/>
        <v>20</v>
      </c>
      <c r="CH4" s="193">
        <f t="shared" si="0"/>
        <v>21</v>
      </c>
      <c r="CI4" s="193">
        <f t="shared" si="0"/>
        <v>22</v>
      </c>
      <c r="CJ4" s="193">
        <f t="shared" si="0"/>
        <v>23</v>
      </c>
      <c r="CK4" s="193">
        <f t="shared" si="0"/>
        <v>24</v>
      </c>
      <c r="CL4" s="193">
        <f t="shared" si="0"/>
        <v>25</v>
      </c>
      <c r="CM4" s="193">
        <f t="shared" si="0"/>
        <v>26</v>
      </c>
      <c r="CN4" s="193">
        <f t="shared" si="0"/>
        <v>27</v>
      </c>
      <c r="CO4" s="193">
        <f t="shared" si="0"/>
        <v>28</v>
      </c>
      <c r="CP4" s="193">
        <f t="shared" si="0"/>
        <v>29</v>
      </c>
      <c r="CQ4" s="193">
        <f t="shared" si="0"/>
        <v>30</v>
      </c>
      <c r="CR4" s="194">
        <f t="shared" si="0"/>
        <v>31</v>
      </c>
      <c r="CS4" s="195">
        <v>1</v>
      </c>
      <c r="CT4" s="193">
        <f t="shared" si="0"/>
        <v>2</v>
      </c>
      <c r="CU4" s="193">
        <f t="shared" si="0"/>
        <v>3</v>
      </c>
      <c r="CV4" s="193">
        <f t="shared" si="0"/>
        <v>4</v>
      </c>
      <c r="CW4" s="193">
        <f t="shared" si="0"/>
        <v>5</v>
      </c>
      <c r="CX4" s="193">
        <f t="shared" ref="CX4:FI4" si="1">1+CW4</f>
        <v>6</v>
      </c>
      <c r="CY4" s="193">
        <f t="shared" si="1"/>
        <v>7</v>
      </c>
      <c r="CZ4" s="193">
        <f t="shared" si="1"/>
        <v>8</v>
      </c>
      <c r="DA4" s="193">
        <f t="shared" si="1"/>
        <v>9</v>
      </c>
      <c r="DB4" s="193">
        <f t="shared" si="1"/>
        <v>10</v>
      </c>
      <c r="DC4" s="193">
        <f t="shared" si="1"/>
        <v>11</v>
      </c>
      <c r="DD4" s="193">
        <f t="shared" si="1"/>
        <v>12</v>
      </c>
      <c r="DE4" s="193">
        <f t="shared" si="1"/>
        <v>13</v>
      </c>
      <c r="DF4" s="193">
        <f t="shared" si="1"/>
        <v>14</v>
      </c>
      <c r="DG4" s="193">
        <f t="shared" si="1"/>
        <v>15</v>
      </c>
      <c r="DH4" s="193">
        <f t="shared" si="1"/>
        <v>16</v>
      </c>
      <c r="DI4" s="193">
        <f t="shared" si="1"/>
        <v>17</v>
      </c>
      <c r="DJ4" s="193">
        <f t="shared" si="1"/>
        <v>18</v>
      </c>
      <c r="DK4" s="193">
        <f t="shared" si="1"/>
        <v>19</v>
      </c>
      <c r="DL4" s="193">
        <f t="shared" si="1"/>
        <v>20</v>
      </c>
      <c r="DM4" s="193">
        <f t="shared" si="1"/>
        <v>21</v>
      </c>
      <c r="DN4" s="193">
        <f t="shared" si="1"/>
        <v>22</v>
      </c>
      <c r="DO4" s="193">
        <f t="shared" si="1"/>
        <v>23</v>
      </c>
      <c r="DP4" s="193">
        <f t="shared" si="1"/>
        <v>24</v>
      </c>
      <c r="DQ4" s="193">
        <f t="shared" si="1"/>
        <v>25</v>
      </c>
      <c r="DR4" s="193">
        <f t="shared" si="1"/>
        <v>26</v>
      </c>
      <c r="DS4" s="193">
        <f t="shared" si="1"/>
        <v>27</v>
      </c>
      <c r="DT4" s="193">
        <f t="shared" si="1"/>
        <v>28</v>
      </c>
      <c r="DU4" s="193">
        <f t="shared" si="1"/>
        <v>29</v>
      </c>
      <c r="DV4" s="194">
        <f t="shared" si="1"/>
        <v>30</v>
      </c>
      <c r="DW4" s="195">
        <v>1</v>
      </c>
      <c r="DX4" s="193">
        <f t="shared" si="1"/>
        <v>2</v>
      </c>
      <c r="DY4" s="193">
        <f t="shared" si="1"/>
        <v>3</v>
      </c>
      <c r="DZ4" s="193">
        <f t="shared" si="1"/>
        <v>4</v>
      </c>
      <c r="EA4" s="193">
        <f t="shared" si="1"/>
        <v>5</v>
      </c>
      <c r="EB4" s="193">
        <f t="shared" si="1"/>
        <v>6</v>
      </c>
      <c r="EC4" s="193">
        <f t="shared" si="1"/>
        <v>7</v>
      </c>
      <c r="ED4" s="193">
        <f t="shared" si="1"/>
        <v>8</v>
      </c>
      <c r="EE4" s="193">
        <f t="shared" si="1"/>
        <v>9</v>
      </c>
      <c r="EF4" s="193">
        <f t="shared" si="1"/>
        <v>10</v>
      </c>
      <c r="EG4" s="193">
        <f t="shared" si="1"/>
        <v>11</v>
      </c>
      <c r="EH4" s="193">
        <f t="shared" si="1"/>
        <v>12</v>
      </c>
      <c r="EI4" s="193">
        <f t="shared" si="1"/>
        <v>13</v>
      </c>
      <c r="EJ4" s="193">
        <f t="shared" si="1"/>
        <v>14</v>
      </c>
      <c r="EK4" s="193">
        <f t="shared" si="1"/>
        <v>15</v>
      </c>
      <c r="EL4" s="193">
        <f t="shared" si="1"/>
        <v>16</v>
      </c>
      <c r="EM4" s="193">
        <f t="shared" si="1"/>
        <v>17</v>
      </c>
      <c r="EN4" s="193">
        <f t="shared" si="1"/>
        <v>18</v>
      </c>
      <c r="EO4" s="193">
        <f t="shared" si="1"/>
        <v>19</v>
      </c>
      <c r="EP4" s="193">
        <f t="shared" si="1"/>
        <v>20</v>
      </c>
      <c r="EQ4" s="193">
        <f t="shared" si="1"/>
        <v>21</v>
      </c>
      <c r="ER4" s="193">
        <f t="shared" si="1"/>
        <v>22</v>
      </c>
      <c r="ES4" s="193">
        <f t="shared" si="1"/>
        <v>23</v>
      </c>
      <c r="ET4" s="193">
        <f t="shared" si="1"/>
        <v>24</v>
      </c>
      <c r="EU4" s="193">
        <f t="shared" si="1"/>
        <v>25</v>
      </c>
      <c r="EV4" s="193">
        <f t="shared" si="1"/>
        <v>26</v>
      </c>
      <c r="EW4" s="193">
        <f t="shared" si="1"/>
        <v>27</v>
      </c>
      <c r="EX4" s="193">
        <f t="shared" si="1"/>
        <v>28</v>
      </c>
      <c r="EY4" s="193">
        <f t="shared" si="1"/>
        <v>29</v>
      </c>
      <c r="EZ4" s="193">
        <f t="shared" si="1"/>
        <v>30</v>
      </c>
      <c r="FA4" s="194">
        <f t="shared" si="1"/>
        <v>31</v>
      </c>
      <c r="FB4" s="195">
        <v>1</v>
      </c>
      <c r="FC4" s="193">
        <f t="shared" si="1"/>
        <v>2</v>
      </c>
      <c r="FD4" s="193">
        <f t="shared" si="1"/>
        <v>3</v>
      </c>
      <c r="FE4" s="193">
        <f t="shared" si="1"/>
        <v>4</v>
      </c>
      <c r="FF4" s="193">
        <f t="shared" si="1"/>
        <v>5</v>
      </c>
      <c r="FG4" s="193">
        <f t="shared" si="1"/>
        <v>6</v>
      </c>
      <c r="FH4" s="193">
        <f t="shared" si="1"/>
        <v>7</v>
      </c>
      <c r="FI4" s="193">
        <f t="shared" si="1"/>
        <v>8</v>
      </c>
      <c r="FJ4" s="193">
        <f t="shared" ref="FJ4:HU4" si="2">1+FI4</f>
        <v>9</v>
      </c>
      <c r="FK4" s="193">
        <f t="shared" si="2"/>
        <v>10</v>
      </c>
      <c r="FL4" s="193">
        <f t="shared" si="2"/>
        <v>11</v>
      </c>
      <c r="FM4" s="193">
        <f t="shared" si="2"/>
        <v>12</v>
      </c>
      <c r="FN4" s="219">
        <f t="shared" si="2"/>
        <v>13</v>
      </c>
      <c r="FO4" s="193">
        <f t="shared" si="2"/>
        <v>14</v>
      </c>
      <c r="FP4" s="220">
        <f t="shared" si="2"/>
        <v>15</v>
      </c>
      <c r="FQ4" s="193">
        <f t="shared" si="2"/>
        <v>16</v>
      </c>
      <c r="FR4" s="193">
        <f t="shared" si="2"/>
        <v>17</v>
      </c>
      <c r="FS4" s="193">
        <f t="shared" si="2"/>
        <v>18</v>
      </c>
      <c r="FT4" s="193">
        <f t="shared" si="2"/>
        <v>19</v>
      </c>
      <c r="FU4" s="193">
        <f t="shared" si="2"/>
        <v>20</v>
      </c>
      <c r="FV4" s="193">
        <f t="shared" si="2"/>
        <v>21</v>
      </c>
      <c r="FW4" s="193">
        <f t="shared" si="2"/>
        <v>22</v>
      </c>
      <c r="FX4" s="193">
        <f t="shared" si="2"/>
        <v>23</v>
      </c>
      <c r="FY4" s="193">
        <f t="shared" si="2"/>
        <v>24</v>
      </c>
      <c r="FZ4" s="193">
        <f t="shared" si="2"/>
        <v>25</v>
      </c>
      <c r="GA4" s="193">
        <f t="shared" si="2"/>
        <v>26</v>
      </c>
      <c r="GB4" s="193">
        <f t="shared" si="2"/>
        <v>27</v>
      </c>
      <c r="GC4" s="193">
        <f t="shared" si="2"/>
        <v>28</v>
      </c>
      <c r="GD4" s="193">
        <f t="shared" si="2"/>
        <v>29</v>
      </c>
      <c r="GE4" s="193">
        <f t="shared" si="2"/>
        <v>30</v>
      </c>
      <c r="GF4" s="194">
        <f t="shared" si="2"/>
        <v>31</v>
      </c>
      <c r="GG4" s="195">
        <v>1</v>
      </c>
      <c r="GH4" s="193">
        <f t="shared" si="2"/>
        <v>2</v>
      </c>
      <c r="GI4" s="193">
        <f t="shared" si="2"/>
        <v>3</v>
      </c>
      <c r="GJ4" s="193">
        <f t="shared" si="2"/>
        <v>4</v>
      </c>
      <c r="GK4" s="193">
        <f t="shared" si="2"/>
        <v>5</v>
      </c>
      <c r="GL4" s="193">
        <f t="shared" si="2"/>
        <v>6</v>
      </c>
      <c r="GM4" s="193">
        <f t="shared" si="2"/>
        <v>7</v>
      </c>
      <c r="GN4" s="193">
        <f t="shared" si="2"/>
        <v>8</v>
      </c>
      <c r="GO4" s="193">
        <f t="shared" si="2"/>
        <v>9</v>
      </c>
      <c r="GP4" s="193">
        <f t="shared" si="2"/>
        <v>10</v>
      </c>
      <c r="GQ4" s="193">
        <f t="shared" si="2"/>
        <v>11</v>
      </c>
      <c r="GR4" s="193">
        <f t="shared" si="2"/>
        <v>12</v>
      </c>
      <c r="GS4" s="193">
        <f t="shared" si="2"/>
        <v>13</v>
      </c>
      <c r="GT4" s="193">
        <f t="shared" si="2"/>
        <v>14</v>
      </c>
      <c r="GU4" s="193">
        <f t="shared" si="2"/>
        <v>15</v>
      </c>
      <c r="GV4" s="193">
        <f t="shared" si="2"/>
        <v>16</v>
      </c>
      <c r="GW4" s="193">
        <f t="shared" si="2"/>
        <v>17</v>
      </c>
      <c r="GX4" s="193">
        <f t="shared" si="2"/>
        <v>18</v>
      </c>
      <c r="GY4" s="193">
        <f t="shared" si="2"/>
        <v>19</v>
      </c>
      <c r="GZ4" s="193">
        <f t="shared" si="2"/>
        <v>20</v>
      </c>
      <c r="HA4" s="193">
        <f t="shared" si="2"/>
        <v>21</v>
      </c>
      <c r="HB4" s="193">
        <f t="shared" si="2"/>
        <v>22</v>
      </c>
      <c r="HC4" s="193">
        <f t="shared" si="2"/>
        <v>23</v>
      </c>
      <c r="HD4" s="193">
        <f t="shared" si="2"/>
        <v>24</v>
      </c>
      <c r="HE4" s="193">
        <f t="shared" si="2"/>
        <v>25</v>
      </c>
      <c r="HF4" s="193">
        <f t="shared" si="2"/>
        <v>26</v>
      </c>
      <c r="HG4" s="193">
        <f t="shared" si="2"/>
        <v>27</v>
      </c>
      <c r="HH4" s="193">
        <f t="shared" si="2"/>
        <v>28</v>
      </c>
      <c r="HI4" s="193">
        <f t="shared" si="2"/>
        <v>29</v>
      </c>
      <c r="HJ4" s="194">
        <f t="shared" si="2"/>
        <v>30</v>
      </c>
      <c r="HK4" s="195">
        <v>1</v>
      </c>
      <c r="HL4" s="193">
        <f t="shared" si="2"/>
        <v>2</v>
      </c>
      <c r="HM4" s="193">
        <f t="shared" si="2"/>
        <v>3</v>
      </c>
      <c r="HN4" s="193">
        <f t="shared" si="2"/>
        <v>4</v>
      </c>
      <c r="HO4" s="193">
        <f t="shared" si="2"/>
        <v>5</v>
      </c>
      <c r="HP4" s="193">
        <f t="shared" si="2"/>
        <v>6</v>
      </c>
      <c r="HQ4" s="193">
        <f t="shared" si="2"/>
        <v>7</v>
      </c>
      <c r="HR4" s="193">
        <f t="shared" si="2"/>
        <v>8</v>
      </c>
      <c r="HS4" s="193">
        <f t="shared" si="2"/>
        <v>9</v>
      </c>
      <c r="HT4" s="193">
        <f t="shared" si="2"/>
        <v>10</v>
      </c>
      <c r="HU4" s="193">
        <f t="shared" si="2"/>
        <v>11</v>
      </c>
      <c r="HV4" s="193">
        <f t="shared" ref="HV4:KG4" si="3">1+HU4</f>
        <v>12</v>
      </c>
      <c r="HW4" s="193">
        <f t="shared" si="3"/>
        <v>13</v>
      </c>
      <c r="HX4" s="193">
        <f t="shared" si="3"/>
        <v>14</v>
      </c>
      <c r="HY4" s="193">
        <f t="shared" si="3"/>
        <v>15</v>
      </c>
      <c r="HZ4" s="193">
        <f t="shared" si="3"/>
        <v>16</v>
      </c>
      <c r="IA4" s="193">
        <f t="shared" si="3"/>
        <v>17</v>
      </c>
      <c r="IB4" s="193">
        <f t="shared" si="3"/>
        <v>18</v>
      </c>
      <c r="IC4" s="193">
        <f t="shared" si="3"/>
        <v>19</v>
      </c>
      <c r="ID4" s="193">
        <f t="shared" si="3"/>
        <v>20</v>
      </c>
      <c r="IE4" s="193">
        <f t="shared" si="3"/>
        <v>21</v>
      </c>
      <c r="IF4" s="193">
        <f t="shared" si="3"/>
        <v>22</v>
      </c>
      <c r="IG4" s="193">
        <f t="shared" si="3"/>
        <v>23</v>
      </c>
      <c r="IH4" s="193">
        <f t="shared" si="3"/>
        <v>24</v>
      </c>
      <c r="II4" s="193">
        <f t="shared" si="3"/>
        <v>25</v>
      </c>
      <c r="IJ4" s="193">
        <f t="shared" si="3"/>
        <v>26</v>
      </c>
      <c r="IK4" s="193">
        <f t="shared" si="3"/>
        <v>27</v>
      </c>
      <c r="IL4" s="193">
        <f t="shared" si="3"/>
        <v>28</v>
      </c>
      <c r="IM4" s="193">
        <f t="shared" si="3"/>
        <v>29</v>
      </c>
      <c r="IN4" s="193">
        <f t="shared" si="3"/>
        <v>30</v>
      </c>
      <c r="IO4" s="194">
        <f t="shared" si="3"/>
        <v>31</v>
      </c>
      <c r="IP4" s="195">
        <v>1</v>
      </c>
      <c r="IQ4" s="193">
        <f t="shared" si="3"/>
        <v>2</v>
      </c>
      <c r="IR4" s="193">
        <f t="shared" si="3"/>
        <v>3</v>
      </c>
      <c r="IS4" s="193">
        <f t="shared" si="3"/>
        <v>4</v>
      </c>
      <c r="IT4" s="193">
        <f t="shared" si="3"/>
        <v>5</v>
      </c>
      <c r="IU4" s="193">
        <f t="shared" si="3"/>
        <v>6</v>
      </c>
      <c r="IV4" s="193">
        <f t="shared" si="3"/>
        <v>7</v>
      </c>
      <c r="IW4" s="193">
        <f t="shared" si="3"/>
        <v>8</v>
      </c>
      <c r="IX4" s="193">
        <f t="shared" si="3"/>
        <v>9</v>
      </c>
      <c r="IY4" s="193">
        <f t="shared" si="3"/>
        <v>10</v>
      </c>
      <c r="IZ4" s="193">
        <f t="shared" si="3"/>
        <v>11</v>
      </c>
      <c r="JA4" s="193">
        <f t="shared" si="3"/>
        <v>12</v>
      </c>
      <c r="JB4" s="193">
        <f t="shared" si="3"/>
        <v>13</v>
      </c>
      <c r="JC4" s="193">
        <f t="shared" si="3"/>
        <v>14</v>
      </c>
      <c r="JD4" s="193">
        <f t="shared" si="3"/>
        <v>15</v>
      </c>
      <c r="JE4" s="193">
        <f t="shared" si="3"/>
        <v>16</v>
      </c>
      <c r="JF4" s="193">
        <f t="shared" si="3"/>
        <v>17</v>
      </c>
      <c r="JG4" s="193">
        <f t="shared" si="3"/>
        <v>18</v>
      </c>
      <c r="JH4" s="193">
        <f t="shared" si="3"/>
        <v>19</v>
      </c>
      <c r="JI4" s="193">
        <f t="shared" si="3"/>
        <v>20</v>
      </c>
      <c r="JJ4" s="193">
        <f t="shared" si="3"/>
        <v>21</v>
      </c>
      <c r="JK4" s="193">
        <f t="shared" si="3"/>
        <v>22</v>
      </c>
      <c r="JL4" s="193">
        <f t="shared" si="3"/>
        <v>23</v>
      </c>
      <c r="JM4" s="193">
        <f t="shared" si="3"/>
        <v>24</v>
      </c>
      <c r="JN4" s="193">
        <f t="shared" si="3"/>
        <v>25</v>
      </c>
      <c r="JO4" s="193">
        <f t="shared" si="3"/>
        <v>26</v>
      </c>
      <c r="JP4" s="193">
        <f t="shared" si="3"/>
        <v>27</v>
      </c>
      <c r="JQ4" s="193">
        <f t="shared" si="3"/>
        <v>28</v>
      </c>
      <c r="JR4" s="193">
        <f t="shared" si="3"/>
        <v>29</v>
      </c>
      <c r="JS4" s="194">
        <f t="shared" si="3"/>
        <v>30</v>
      </c>
      <c r="JT4" s="195">
        <v>1</v>
      </c>
      <c r="JU4" s="193">
        <f t="shared" si="3"/>
        <v>2</v>
      </c>
      <c r="JV4" s="193">
        <f t="shared" si="3"/>
        <v>3</v>
      </c>
      <c r="JW4" s="193">
        <f t="shared" si="3"/>
        <v>4</v>
      </c>
      <c r="JX4" s="193">
        <f t="shared" si="3"/>
        <v>5</v>
      </c>
      <c r="JY4" s="193">
        <f t="shared" si="3"/>
        <v>6</v>
      </c>
      <c r="JZ4" s="193">
        <f t="shared" si="3"/>
        <v>7</v>
      </c>
      <c r="KA4" s="193">
        <f t="shared" si="3"/>
        <v>8</v>
      </c>
      <c r="KB4" s="193">
        <f t="shared" si="3"/>
        <v>9</v>
      </c>
      <c r="KC4" s="193">
        <f t="shared" si="3"/>
        <v>10</v>
      </c>
      <c r="KD4" s="193">
        <f t="shared" si="3"/>
        <v>11</v>
      </c>
      <c r="KE4" s="193">
        <f t="shared" si="3"/>
        <v>12</v>
      </c>
      <c r="KF4" s="193">
        <f t="shared" si="3"/>
        <v>13</v>
      </c>
      <c r="KG4" s="193">
        <f t="shared" si="3"/>
        <v>14</v>
      </c>
      <c r="KH4" s="193">
        <f t="shared" ref="KH4:MS4" si="4">1+KG4</f>
        <v>15</v>
      </c>
      <c r="KI4" s="193">
        <f t="shared" si="4"/>
        <v>16</v>
      </c>
      <c r="KJ4" s="193">
        <f t="shared" si="4"/>
        <v>17</v>
      </c>
      <c r="KK4" s="193">
        <f t="shared" si="4"/>
        <v>18</v>
      </c>
      <c r="KL4" s="193">
        <f t="shared" si="4"/>
        <v>19</v>
      </c>
      <c r="KM4" s="193">
        <f t="shared" si="4"/>
        <v>20</v>
      </c>
      <c r="KN4" s="193">
        <f t="shared" si="4"/>
        <v>21</v>
      </c>
      <c r="KO4" s="193">
        <f t="shared" si="4"/>
        <v>22</v>
      </c>
      <c r="KP4" s="193">
        <f t="shared" si="4"/>
        <v>23</v>
      </c>
      <c r="KQ4" s="193">
        <f t="shared" si="4"/>
        <v>24</v>
      </c>
      <c r="KR4" s="193">
        <f t="shared" si="4"/>
        <v>25</v>
      </c>
      <c r="KS4" s="193">
        <f t="shared" si="4"/>
        <v>26</v>
      </c>
      <c r="KT4" s="193">
        <f t="shared" si="4"/>
        <v>27</v>
      </c>
      <c r="KU4" s="193">
        <f t="shared" si="4"/>
        <v>28</v>
      </c>
      <c r="KV4" s="219">
        <f t="shared" si="4"/>
        <v>29</v>
      </c>
      <c r="KW4" s="193">
        <f t="shared" si="4"/>
        <v>30</v>
      </c>
      <c r="KX4" s="194">
        <f t="shared" si="4"/>
        <v>31</v>
      </c>
      <c r="KY4" s="195">
        <v>1</v>
      </c>
      <c r="KZ4" s="193">
        <f t="shared" si="4"/>
        <v>2</v>
      </c>
      <c r="LA4" s="220">
        <f t="shared" si="4"/>
        <v>3</v>
      </c>
      <c r="LB4" s="193">
        <f t="shared" si="4"/>
        <v>4</v>
      </c>
      <c r="LC4" s="193">
        <f t="shared" si="4"/>
        <v>5</v>
      </c>
      <c r="LD4" s="193">
        <f t="shared" si="4"/>
        <v>6</v>
      </c>
      <c r="LE4" s="193">
        <f t="shared" si="4"/>
        <v>7</v>
      </c>
      <c r="LF4" s="193">
        <f t="shared" si="4"/>
        <v>8</v>
      </c>
      <c r="LG4" s="193">
        <f t="shared" si="4"/>
        <v>9</v>
      </c>
      <c r="LH4" s="193">
        <f t="shared" si="4"/>
        <v>10</v>
      </c>
      <c r="LI4" s="193">
        <f t="shared" si="4"/>
        <v>11</v>
      </c>
      <c r="LJ4" s="193">
        <f t="shared" si="4"/>
        <v>12</v>
      </c>
      <c r="LK4" s="193">
        <f t="shared" si="4"/>
        <v>13</v>
      </c>
      <c r="LL4" s="193">
        <f t="shared" si="4"/>
        <v>14</v>
      </c>
      <c r="LM4" s="193">
        <f t="shared" si="4"/>
        <v>15</v>
      </c>
      <c r="LN4" s="193">
        <f t="shared" si="4"/>
        <v>16</v>
      </c>
      <c r="LO4" s="193">
        <f t="shared" si="4"/>
        <v>17</v>
      </c>
      <c r="LP4" s="193">
        <f t="shared" si="4"/>
        <v>18</v>
      </c>
      <c r="LQ4" s="193">
        <f t="shared" si="4"/>
        <v>19</v>
      </c>
      <c r="LR4" s="193">
        <f t="shared" si="4"/>
        <v>20</v>
      </c>
      <c r="LS4" s="193">
        <f t="shared" si="4"/>
        <v>21</v>
      </c>
      <c r="LT4" s="193">
        <f t="shared" si="4"/>
        <v>22</v>
      </c>
      <c r="LU4" s="193">
        <f t="shared" si="4"/>
        <v>23</v>
      </c>
      <c r="LV4" s="193">
        <f t="shared" si="4"/>
        <v>24</v>
      </c>
      <c r="LW4" s="193">
        <f t="shared" si="4"/>
        <v>25</v>
      </c>
      <c r="LX4" s="193">
        <f t="shared" si="4"/>
        <v>26</v>
      </c>
      <c r="LY4" s="193">
        <f t="shared" si="4"/>
        <v>27</v>
      </c>
      <c r="LZ4" s="193">
        <f t="shared" si="4"/>
        <v>28</v>
      </c>
      <c r="MA4" s="193">
        <f t="shared" si="4"/>
        <v>29</v>
      </c>
      <c r="MB4" s="193">
        <f t="shared" si="4"/>
        <v>30</v>
      </c>
      <c r="MC4" s="194">
        <f t="shared" si="4"/>
        <v>31</v>
      </c>
      <c r="MD4" s="195">
        <v>1</v>
      </c>
      <c r="ME4" s="193">
        <f t="shared" si="4"/>
        <v>2</v>
      </c>
      <c r="MF4" s="193">
        <f t="shared" si="4"/>
        <v>3</v>
      </c>
      <c r="MG4" s="193">
        <f t="shared" si="4"/>
        <v>4</v>
      </c>
      <c r="MH4" s="193">
        <f t="shared" si="4"/>
        <v>5</v>
      </c>
      <c r="MI4" s="193">
        <f t="shared" si="4"/>
        <v>6</v>
      </c>
      <c r="MJ4" s="193">
        <f t="shared" si="4"/>
        <v>7</v>
      </c>
      <c r="MK4" s="193">
        <f t="shared" si="4"/>
        <v>8</v>
      </c>
      <c r="ML4" s="193">
        <f t="shared" si="4"/>
        <v>9</v>
      </c>
      <c r="MM4" s="193">
        <f t="shared" si="4"/>
        <v>10</v>
      </c>
      <c r="MN4" s="193">
        <f t="shared" si="4"/>
        <v>11</v>
      </c>
      <c r="MO4" s="193">
        <f t="shared" si="4"/>
        <v>12</v>
      </c>
      <c r="MP4" s="193">
        <f t="shared" si="4"/>
        <v>13</v>
      </c>
      <c r="MQ4" s="193">
        <f t="shared" si="4"/>
        <v>14</v>
      </c>
      <c r="MR4" s="193">
        <f t="shared" si="4"/>
        <v>15</v>
      </c>
      <c r="MS4" s="193">
        <f t="shared" si="4"/>
        <v>16</v>
      </c>
      <c r="MT4" s="193">
        <f t="shared" ref="MT4:OK4" si="5">1+MS4</f>
        <v>17</v>
      </c>
      <c r="MU4" s="193">
        <f t="shared" si="5"/>
        <v>18</v>
      </c>
      <c r="MV4" s="193">
        <f t="shared" si="5"/>
        <v>19</v>
      </c>
      <c r="MW4" s="193">
        <f t="shared" si="5"/>
        <v>20</v>
      </c>
      <c r="MX4" s="193">
        <f t="shared" si="5"/>
        <v>21</v>
      </c>
      <c r="MY4" s="193">
        <f t="shared" si="5"/>
        <v>22</v>
      </c>
      <c r="MZ4" s="193">
        <f t="shared" si="5"/>
        <v>23</v>
      </c>
      <c r="NA4" s="193">
        <f t="shared" si="5"/>
        <v>24</v>
      </c>
      <c r="NB4" s="193">
        <f t="shared" si="5"/>
        <v>25</v>
      </c>
      <c r="NC4" s="193">
        <f t="shared" si="5"/>
        <v>26</v>
      </c>
      <c r="ND4" s="193">
        <f t="shared" si="5"/>
        <v>27</v>
      </c>
      <c r="NE4" s="193">
        <f t="shared" si="5"/>
        <v>28</v>
      </c>
      <c r="NF4" s="194">
        <f t="shared" si="5"/>
        <v>29</v>
      </c>
      <c r="NG4" s="195">
        <v>1</v>
      </c>
      <c r="NH4" s="193">
        <f t="shared" si="5"/>
        <v>2</v>
      </c>
      <c r="NI4" s="193">
        <f t="shared" si="5"/>
        <v>3</v>
      </c>
      <c r="NJ4" s="193">
        <f t="shared" si="5"/>
        <v>4</v>
      </c>
      <c r="NK4" s="193">
        <f t="shared" si="5"/>
        <v>5</v>
      </c>
      <c r="NL4" s="193">
        <f t="shared" si="5"/>
        <v>6</v>
      </c>
      <c r="NM4" s="193">
        <f t="shared" si="5"/>
        <v>7</v>
      </c>
      <c r="NN4" s="193">
        <f t="shared" si="5"/>
        <v>8</v>
      </c>
      <c r="NO4" s="193">
        <f t="shared" si="5"/>
        <v>9</v>
      </c>
      <c r="NP4" s="193">
        <f t="shared" si="5"/>
        <v>10</v>
      </c>
      <c r="NQ4" s="193">
        <f t="shared" si="5"/>
        <v>11</v>
      </c>
      <c r="NR4" s="193">
        <f t="shared" si="5"/>
        <v>12</v>
      </c>
      <c r="NS4" s="193">
        <f t="shared" si="5"/>
        <v>13</v>
      </c>
      <c r="NT4" s="193">
        <f t="shared" si="5"/>
        <v>14</v>
      </c>
      <c r="NU4" s="193">
        <f t="shared" si="5"/>
        <v>15</v>
      </c>
      <c r="NV4" s="193">
        <f t="shared" si="5"/>
        <v>16</v>
      </c>
      <c r="NW4" s="193">
        <f t="shared" si="5"/>
        <v>17</v>
      </c>
      <c r="NX4" s="193">
        <f t="shared" si="5"/>
        <v>18</v>
      </c>
      <c r="NY4" s="193">
        <f t="shared" si="5"/>
        <v>19</v>
      </c>
      <c r="NZ4" s="193">
        <f t="shared" si="5"/>
        <v>20</v>
      </c>
      <c r="OA4" s="193">
        <f t="shared" si="5"/>
        <v>21</v>
      </c>
      <c r="OB4" s="193">
        <f t="shared" si="5"/>
        <v>22</v>
      </c>
      <c r="OC4" s="193">
        <f t="shared" si="5"/>
        <v>23</v>
      </c>
      <c r="OD4" s="193">
        <f t="shared" si="5"/>
        <v>24</v>
      </c>
      <c r="OE4" s="193">
        <f t="shared" si="5"/>
        <v>25</v>
      </c>
      <c r="OF4" s="193">
        <f t="shared" si="5"/>
        <v>26</v>
      </c>
      <c r="OG4" s="193">
        <f t="shared" si="5"/>
        <v>27</v>
      </c>
      <c r="OH4" s="193">
        <f t="shared" si="5"/>
        <v>28</v>
      </c>
      <c r="OI4" s="193">
        <f t="shared" si="5"/>
        <v>29</v>
      </c>
      <c r="OJ4" s="193">
        <f t="shared" si="5"/>
        <v>30</v>
      </c>
      <c r="OK4" s="194">
        <f t="shared" si="5"/>
        <v>31</v>
      </c>
    </row>
    <row r="5" spans="2:404" ht="13.5" customHeight="1" x14ac:dyDescent="0.15">
      <c r="B5" s="208" t="s">
        <v>109</v>
      </c>
      <c r="C5" s="149"/>
      <c r="D5" s="209"/>
      <c r="E5" s="188" t="str">
        <f ca="1">'旬報(3月)'!$D$16</f>
        <v>土</v>
      </c>
      <c r="F5" s="152" t="str">
        <f ca="1">'旬報(3月)'!$D$17</f>
        <v>日</v>
      </c>
      <c r="G5" s="152" t="str">
        <f ca="1">'旬報(3月)'!$D$18</f>
        <v>月</v>
      </c>
      <c r="H5" s="152" t="str">
        <f ca="1">'旬報(3月)'!$D$19</f>
        <v>火</v>
      </c>
      <c r="I5" s="152" t="str">
        <f ca="1">'旬報(3月)'!$D$20</f>
        <v>水</v>
      </c>
      <c r="J5" s="152" t="str">
        <f ca="1">'旬報(3月)'!$D$21</f>
        <v>木</v>
      </c>
      <c r="K5" s="152" t="str">
        <f ca="1">'旬報(3月)'!$D$22</f>
        <v>金</v>
      </c>
      <c r="L5" s="152" t="str">
        <f ca="1">'旬報(3月)'!$D$23</f>
        <v>土</v>
      </c>
      <c r="M5" s="152" t="str">
        <f ca="1">'旬報(3月)'!$D$24</f>
        <v>日</v>
      </c>
      <c r="N5" s="152" t="str">
        <f ca="1">'旬報(3月)'!$D$25</f>
        <v>月</v>
      </c>
      <c r="O5" s="152" t="str">
        <f ca="1">'旬報(3月)'!$D$36</f>
        <v>火</v>
      </c>
      <c r="P5" s="152" t="str">
        <f ca="1">'旬報(3月)'!$D$37</f>
        <v>水</v>
      </c>
      <c r="Q5" s="152" t="str">
        <f ca="1">'旬報(3月)'!$D$38</f>
        <v>木</v>
      </c>
      <c r="R5" s="152" t="str">
        <f ca="1">'旬報(3月)'!$D$39</f>
        <v>金</v>
      </c>
      <c r="S5" s="152" t="str">
        <f ca="1">'旬報(3月)'!$D$40</f>
        <v>土</v>
      </c>
      <c r="T5" s="152" t="str">
        <f ca="1">'旬報(3月)'!$D$41</f>
        <v>日</v>
      </c>
      <c r="U5" s="152" t="str">
        <f ca="1">'旬報(3月)'!$D$42</f>
        <v>月</v>
      </c>
      <c r="V5" s="152" t="str">
        <f ca="1">'旬報(3月)'!$D$43</f>
        <v>火</v>
      </c>
      <c r="W5" s="152" t="str">
        <f ca="1">'旬報(3月)'!$D$44</f>
        <v>水</v>
      </c>
      <c r="X5" s="152" t="str">
        <f ca="1">'旬報(3月)'!$D$45</f>
        <v>木</v>
      </c>
      <c r="Y5" s="152" t="str">
        <f ca="1">'旬報(3月)'!$D$56</f>
        <v>金</v>
      </c>
      <c r="Z5" s="152" t="str">
        <f ca="1">'旬報(3月)'!$D$57</f>
        <v>土</v>
      </c>
      <c r="AA5" s="152" t="str">
        <f ca="1">'旬報(3月)'!$D$58</f>
        <v>日</v>
      </c>
      <c r="AB5" s="152" t="str">
        <f ca="1">'旬報(3月)'!$D$59</f>
        <v>月</v>
      </c>
      <c r="AC5" s="152" t="str">
        <f ca="1">'旬報(3月)'!$D$60</f>
        <v>火</v>
      </c>
      <c r="AD5" s="152" t="str">
        <f ca="1">'旬報(3月)'!$D$61</f>
        <v>水</v>
      </c>
      <c r="AE5" s="152" t="str">
        <f ca="1">'旬報(3月)'!$D$62</f>
        <v>木</v>
      </c>
      <c r="AF5" s="152" t="str">
        <f ca="1">'旬報(3月)'!$D$63</f>
        <v>金</v>
      </c>
      <c r="AG5" s="152" t="str">
        <f ca="1">'旬報(3月)'!$D$64</f>
        <v>土</v>
      </c>
      <c r="AH5" s="152" t="str">
        <f ca="1">'旬報(3月)'!$D$65</f>
        <v>日</v>
      </c>
      <c r="AI5" s="189" t="str">
        <f ca="1">'旬報(3月)'!$D$66</f>
        <v>月</v>
      </c>
      <c r="AJ5" s="188" t="str">
        <f ca="1">'旬報(4月)'!$D$16</f>
        <v>火</v>
      </c>
      <c r="AK5" s="152" t="str">
        <f ca="1">'旬報(4月)'!$D$17</f>
        <v>水</v>
      </c>
      <c r="AL5" s="152" t="str">
        <f ca="1">'旬報(4月)'!$D$18</f>
        <v>木</v>
      </c>
      <c r="AM5" s="152" t="str">
        <f ca="1">'旬報(4月)'!$D$19</f>
        <v>金</v>
      </c>
      <c r="AN5" s="152" t="str">
        <f ca="1">'旬報(4月)'!$D$20</f>
        <v>土</v>
      </c>
      <c r="AO5" s="152" t="str">
        <f ca="1">'旬報(4月)'!$D$21</f>
        <v>日</v>
      </c>
      <c r="AP5" s="152" t="str">
        <f ca="1">'旬報(4月)'!$D$22</f>
        <v>月</v>
      </c>
      <c r="AQ5" s="152" t="str">
        <f ca="1">'旬報(4月)'!$D$23</f>
        <v>火</v>
      </c>
      <c r="AR5" s="152" t="str">
        <f ca="1">'旬報(4月)'!$D$24</f>
        <v>水</v>
      </c>
      <c r="AS5" s="152" t="str">
        <f ca="1">'旬報(4月)'!$D$25</f>
        <v>木</v>
      </c>
      <c r="AT5" s="152" t="str">
        <f ca="1">'旬報(4月)'!$D$36</f>
        <v>金</v>
      </c>
      <c r="AU5" s="152" t="str">
        <f ca="1">'旬報(4月)'!$D$37</f>
        <v>土</v>
      </c>
      <c r="AV5" s="152" t="str">
        <f ca="1">'旬報(4月)'!$D$38</f>
        <v>日</v>
      </c>
      <c r="AW5" s="152" t="str">
        <f ca="1">'旬報(4月)'!$D$39</f>
        <v>月</v>
      </c>
      <c r="AX5" s="152" t="str">
        <f ca="1">'旬報(4月)'!$D$40</f>
        <v>火</v>
      </c>
      <c r="AY5" s="152" t="str">
        <f ca="1">'旬報(4月)'!$D$41</f>
        <v>水</v>
      </c>
      <c r="AZ5" s="152" t="str">
        <f ca="1">'旬報(4月)'!$D$42</f>
        <v>木</v>
      </c>
      <c r="BA5" s="152" t="str">
        <f ca="1">'旬報(4月)'!$D$43</f>
        <v>金</v>
      </c>
      <c r="BB5" s="152" t="str">
        <f ca="1">'旬報(4月)'!$D$44</f>
        <v>土</v>
      </c>
      <c r="BC5" s="152" t="str">
        <f ca="1">'旬報(4月)'!$D$45</f>
        <v>日</v>
      </c>
      <c r="BD5" s="152" t="str">
        <f ca="1">'旬報(4月)'!$D$56</f>
        <v>月</v>
      </c>
      <c r="BE5" s="152" t="str">
        <f ca="1">'旬報(4月)'!$D$57</f>
        <v>火</v>
      </c>
      <c r="BF5" s="152" t="str">
        <f ca="1">'旬報(4月)'!$D$58</f>
        <v>水</v>
      </c>
      <c r="BG5" s="152" t="str">
        <f ca="1">'旬報(4月)'!$D$59</f>
        <v>木</v>
      </c>
      <c r="BH5" s="152" t="str">
        <f ca="1">'旬報(4月)'!$D$60</f>
        <v>金</v>
      </c>
      <c r="BI5" s="152" t="str">
        <f ca="1">'旬報(4月)'!$D$61</f>
        <v>土</v>
      </c>
      <c r="BJ5" s="152" t="str">
        <f ca="1">'旬報(4月)'!$D$62</f>
        <v>日</v>
      </c>
      <c r="BK5" s="152" t="str">
        <f ca="1">'旬報(4月)'!$D$63</f>
        <v>月</v>
      </c>
      <c r="BL5" s="152" t="str">
        <f ca="1">'旬報(4月)'!$D$64</f>
        <v>火</v>
      </c>
      <c r="BM5" s="189" t="str">
        <f ca="1">'旬報(4月)'!$D$65</f>
        <v>水</v>
      </c>
      <c r="BN5" s="188" t="str">
        <f ca="1">'旬報(5月)'!$D$16</f>
        <v>木</v>
      </c>
      <c r="BO5" s="152" t="str">
        <f ca="1">'旬報(5月)'!$D$17</f>
        <v>金</v>
      </c>
      <c r="BP5" s="152" t="str">
        <f ca="1">'旬報(5月)'!$D$18</f>
        <v>土</v>
      </c>
      <c r="BQ5" s="152" t="str">
        <f ca="1">'旬報(5月)'!$D$19</f>
        <v>日</v>
      </c>
      <c r="BR5" s="152" t="str">
        <f ca="1">'旬報(5月)'!$D$20</f>
        <v>月</v>
      </c>
      <c r="BS5" s="152" t="str">
        <f ca="1">'旬報(5月)'!$D$21</f>
        <v>火</v>
      </c>
      <c r="BT5" s="152" t="str">
        <f ca="1">'旬報(5月)'!$D$22</f>
        <v>水</v>
      </c>
      <c r="BU5" s="152" t="str">
        <f ca="1">'旬報(5月)'!$D$23</f>
        <v>木</v>
      </c>
      <c r="BV5" s="152" t="str">
        <f ca="1">'旬報(5月)'!$D$24</f>
        <v>金</v>
      </c>
      <c r="BW5" s="152" t="str">
        <f ca="1">'旬報(5月)'!$D$25</f>
        <v>土</v>
      </c>
      <c r="BX5" s="152" t="str">
        <f ca="1">'旬報(5月)'!$D$36</f>
        <v>日</v>
      </c>
      <c r="BY5" s="152" t="str">
        <f ca="1">'旬報(5月)'!$D$37</f>
        <v>月</v>
      </c>
      <c r="BZ5" s="152" t="str">
        <f ca="1">'旬報(5月)'!$D$38</f>
        <v>火</v>
      </c>
      <c r="CA5" s="152" t="str">
        <f ca="1">'旬報(5月)'!$D$39</f>
        <v>水</v>
      </c>
      <c r="CB5" s="152" t="str">
        <f ca="1">'旬報(5月)'!$D$40</f>
        <v>木</v>
      </c>
      <c r="CC5" s="152" t="str">
        <f ca="1">'旬報(5月)'!$D$41</f>
        <v>金</v>
      </c>
      <c r="CD5" s="152" t="str">
        <f ca="1">'旬報(5月)'!$D$42</f>
        <v>土</v>
      </c>
      <c r="CE5" s="152" t="str">
        <f ca="1">'旬報(5月)'!$D$43</f>
        <v>日</v>
      </c>
      <c r="CF5" s="152" t="str">
        <f ca="1">'旬報(5月)'!$D$44</f>
        <v>月</v>
      </c>
      <c r="CG5" s="152" t="str">
        <f ca="1">'旬報(5月)'!$D$45</f>
        <v>火</v>
      </c>
      <c r="CH5" s="152" t="str">
        <f ca="1">'旬報(5月)'!$D$56</f>
        <v>水</v>
      </c>
      <c r="CI5" s="152" t="str">
        <f ca="1">'旬報(5月)'!$D$57</f>
        <v>木</v>
      </c>
      <c r="CJ5" s="152" t="str">
        <f ca="1">'旬報(5月)'!$D$58</f>
        <v>金</v>
      </c>
      <c r="CK5" s="152" t="str">
        <f ca="1">'旬報(5月)'!$D$59</f>
        <v>土</v>
      </c>
      <c r="CL5" s="152" t="str">
        <f ca="1">'旬報(5月)'!$D$60</f>
        <v>日</v>
      </c>
      <c r="CM5" s="152" t="str">
        <f ca="1">'旬報(5月)'!$D$61</f>
        <v>月</v>
      </c>
      <c r="CN5" s="152" t="str">
        <f ca="1">'旬報(5月)'!$D$62</f>
        <v>火</v>
      </c>
      <c r="CO5" s="152" t="str">
        <f ca="1">'旬報(5月)'!$D$63</f>
        <v>水</v>
      </c>
      <c r="CP5" s="152" t="str">
        <f ca="1">'旬報(5月)'!$D$64</f>
        <v>木</v>
      </c>
      <c r="CQ5" s="152" t="str">
        <f ca="1">'旬報(5月)'!$D$65</f>
        <v>金</v>
      </c>
      <c r="CR5" s="189" t="str">
        <f ca="1">'旬報(5月)'!$D$66</f>
        <v>土</v>
      </c>
      <c r="CS5" s="196" t="str">
        <f ca="1">'旬報(6月)'!$D$16</f>
        <v>日</v>
      </c>
      <c r="CT5" s="157" t="str">
        <f ca="1">'旬報(6月)'!$D$17</f>
        <v>月</v>
      </c>
      <c r="CU5" s="157" t="str">
        <f ca="1">'旬報(6月)'!$D$18</f>
        <v>火</v>
      </c>
      <c r="CV5" s="157" t="str">
        <f ca="1">'旬報(6月)'!$D$19</f>
        <v>水</v>
      </c>
      <c r="CW5" s="157" t="str">
        <f ca="1">'旬報(6月)'!$D$20</f>
        <v>木</v>
      </c>
      <c r="CX5" s="157" t="str">
        <f ca="1">'旬報(6月)'!$D$21</f>
        <v>金</v>
      </c>
      <c r="CY5" s="157" t="str">
        <f ca="1">'旬報(6月)'!$D$22</f>
        <v>土</v>
      </c>
      <c r="CZ5" s="157" t="str">
        <f ca="1">'旬報(6月)'!$D$23</f>
        <v>日</v>
      </c>
      <c r="DA5" s="157" t="str">
        <f ca="1">'旬報(6月)'!$D$24</f>
        <v>月</v>
      </c>
      <c r="DB5" s="157" t="str">
        <f ca="1">'旬報(6月)'!$D$25</f>
        <v>火</v>
      </c>
      <c r="DC5" s="157" t="str">
        <f ca="1">'旬報(6月)'!$D$36</f>
        <v>水</v>
      </c>
      <c r="DD5" s="157" t="str">
        <f ca="1">'旬報(6月)'!$D$37</f>
        <v>木</v>
      </c>
      <c r="DE5" s="157" t="str">
        <f ca="1">'旬報(6月)'!$D$38</f>
        <v>金</v>
      </c>
      <c r="DF5" s="157" t="str">
        <f ca="1">'旬報(6月)'!$D$39</f>
        <v>土</v>
      </c>
      <c r="DG5" s="157" t="str">
        <f ca="1">'旬報(6月)'!$D$40</f>
        <v>日</v>
      </c>
      <c r="DH5" s="157" t="str">
        <f ca="1">'旬報(6月)'!$D$41</f>
        <v>月</v>
      </c>
      <c r="DI5" s="157" t="str">
        <f ca="1">'旬報(6月)'!$D$42</f>
        <v>火</v>
      </c>
      <c r="DJ5" s="157" t="str">
        <f ca="1">'旬報(6月)'!$D$43</f>
        <v>水</v>
      </c>
      <c r="DK5" s="157" t="str">
        <f ca="1">'旬報(6月)'!$D$44</f>
        <v>木</v>
      </c>
      <c r="DL5" s="157" t="str">
        <f ca="1">'旬報(6月)'!$D$45</f>
        <v>金</v>
      </c>
      <c r="DM5" s="157" t="str">
        <f ca="1">'旬報(6月)'!$D$56</f>
        <v>土</v>
      </c>
      <c r="DN5" s="157" t="str">
        <f ca="1">'旬報(6月)'!$D$57</f>
        <v>日</v>
      </c>
      <c r="DO5" s="157" t="str">
        <f ca="1">'旬報(6月)'!$D$58</f>
        <v>月</v>
      </c>
      <c r="DP5" s="157" t="str">
        <f ca="1">'旬報(6月)'!$D$59</f>
        <v>火</v>
      </c>
      <c r="DQ5" s="157" t="str">
        <f ca="1">'旬報(6月)'!$D$60</f>
        <v>水</v>
      </c>
      <c r="DR5" s="157" t="str">
        <f ca="1">'旬報(6月)'!$D$61</f>
        <v>木</v>
      </c>
      <c r="DS5" s="157" t="str">
        <f ca="1">'旬報(6月)'!$D$62</f>
        <v>金</v>
      </c>
      <c r="DT5" s="157" t="str">
        <f ca="1">'旬報(6月)'!$D$63</f>
        <v>土</v>
      </c>
      <c r="DU5" s="157" t="str">
        <f ca="1">'旬報(6月)'!$D$64</f>
        <v>日</v>
      </c>
      <c r="DV5" s="197" t="str">
        <f ca="1">'旬報(6月)'!$D$65</f>
        <v>月</v>
      </c>
      <c r="DW5" s="196" t="str">
        <f ca="1">'旬報(7月)'!$D$16</f>
        <v>火</v>
      </c>
      <c r="DX5" s="157" t="str">
        <f ca="1">'旬報(7月)'!$D$17</f>
        <v>水</v>
      </c>
      <c r="DY5" s="157" t="str">
        <f ca="1">'旬報(7月)'!$D$18</f>
        <v>木</v>
      </c>
      <c r="DZ5" s="157" t="str">
        <f ca="1">'旬報(7月)'!$D$19</f>
        <v>金</v>
      </c>
      <c r="EA5" s="157" t="str">
        <f ca="1">'旬報(7月)'!$D$20</f>
        <v>土</v>
      </c>
      <c r="EB5" s="157" t="str">
        <f ca="1">'旬報(7月)'!$D$21</f>
        <v>日</v>
      </c>
      <c r="EC5" s="157" t="str">
        <f ca="1">'旬報(7月)'!$D$22</f>
        <v>月</v>
      </c>
      <c r="ED5" s="157" t="str">
        <f ca="1">'旬報(7月)'!$D$23</f>
        <v>火</v>
      </c>
      <c r="EE5" s="157" t="str">
        <f ca="1">'旬報(7月)'!$D$24</f>
        <v>水</v>
      </c>
      <c r="EF5" s="157" t="str">
        <f ca="1">'旬報(7月)'!$D$25</f>
        <v>木</v>
      </c>
      <c r="EG5" s="157" t="str">
        <f ca="1">'旬報(7月)'!$D$36</f>
        <v>金</v>
      </c>
      <c r="EH5" s="157" t="str">
        <f ca="1">'旬報(7月)'!$D$37</f>
        <v>土</v>
      </c>
      <c r="EI5" s="157" t="str">
        <f ca="1">'旬報(7月)'!$D$38</f>
        <v>日</v>
      </c>
      <c r="EJ5" s="157" t="str">
        <f ca="1">'旬報(7月)'!$D$39</f>
        <v>月</v>
      </c>
      <c r="EK5" s="157" t="str">
        <f ca="1">'旬報(7月)'!$D$40</f>
        <v>火</v>
      </c>
      <c r="EL5" s="157" t="str">
        <f ca="1">'旬報(7月)'!$D$41</f>
        <v>水</v>
      </c>
      <c r="EM5" s="157" t="str">
        <f ca="1">'旬報(7月)'!$D$42</f>
        <v>木</v>
      </c>
      <c r="EN5" s="157" t="str">
        <f ca="1">'旬報(7月)'!$D$43</f>
        <v>金</v>
      </c>
      <c r="EO5" s="157" t="str">
        <f ca="1">'旬報(7月)'!$D$44</f>
        <v>土</v>
      </c>
      <c r="EP5" s="157" t="str">
        <f ca="1">'旬報(7月)'!$D$45</f>
        <v>日</v>
      </c>
      <c r="EQ5" s="157" t="str">
        <f ca="1">'旬報(7月)'!$D$56</f>
        <v>月</v>
      </c>
      <c r="ER5" s="157" t="str">
        <f ca="1">'旬報(7月)'!$D$57</f>
        <v>火</v>
      </c>
      <c r="ES5" s="157" t="str">
        <f ca="1">'旬報(7月)'!$D$58</f>
        <v>水</v>
      </c>
      <c r="ET5" s="157" t="str">
        <f ca="1">'旬報(7月)'!$D$59</f>
        <v>木</v>
      </c>
      <c r="EU5" s="157" t="str">
        <f ca="1">'旬報(7月)'!$D$60</f>
        <v>金</v>
      </c>
      <c r="EV5" s="157" t="str">
        <f ca="1">'旬報(7月)'!$D$61</f>
        <v>土</v>
      </c>
      <c r="EW5" s="157" t="str">
        <f ca="1">'旬報(7月)'!$D$62</f>
        <v>日</v>
      </c>
      <c r="EX5" s="157" t="str">
        <f ca="1">'旬報(7月)'!$D$63</f>
        <v>月</v>
      </c>
      <c r="EY5" s="157" t="str">
        <f ca="1">'旬報(7月)'!$D$64</f>
        <v>火</v>
      </c>
      <c r="EZ5" s="157" t="str">
        <f ca="1">'旬報(7月)'!$D$65</f>
        <v>水</v>
      </c>
      <c r="FA5" s="197" t="str">
        <f ca="1">'旬報(7月)'!$D$66</f>
        <v>木</v>
      </c>
      <c r="FB5" s="196" t="str">
        <f ca="1">'旬報(8月)'!$D$16</f>
        <v>金</v>
      </c>
      <c r="FC5" s="157" t="str">
        <f ca="1">'旬報(8月)'!$D$17</f>
        <v>土</v>
      </c>
      <c r="FD5" s="157" t="str">
        <f ca="1">'旬報(8月)'!$D$18</f>
        <v>日</v>
      </c>
      <c r="FE5" s="157" t="str">
        <f ca="1">'旬報(8月)'!$D$19</f>
        <v>月</v>
      </c>
      <c r="FF5" s="157" t="str">
        <f ca="1">'旬報(8月)'!$D$20</f>
        <v>火</v>
      </c>
      <c r="FG5" s="157" t="str">
        <f ca="1">'旬報(8月)'!$D$21</f>
        <v>水</v>
      </c>
      <c r="FH5" s="157" t="str">
        <f ca="1">'旬報(8月)'!$D$22</f>
        <v>木</v>
      </c>
      <c r="FI5" s="157" t="str">
        <f ca="1">'旬報(8月)'!$D$23</f>
        <v>金</v>
      </c>
      <c r="FJ5" s="157" t="str">
        <f ca="1">'旬報(8月)'!$D$24</f>
        <v>土</v>
      </c>
      <c r="FK5" s="157" t="str">
        <f ca="1">'旬報(8月)'!$D$25</f>
        <v>日</v>
      </c>
      <c r="FL5" s="157" t="str">
        <f ca="1">'旬報(8月)'!$D$36</f>
        <v>月</v>
      </c>
      <c r="FM5" s="159" t="str">
        <f ca="1">'旬報(8月)'!$D$37</f>
        <v>火</v>
      </c>
      <c r="FN5" s="226" t="str">
        <f ca="1">FG5</f>
        <v>水</v>
      </c>
      <c r="FO5" s="227" t="str">
        <f t="shared" ref="FO5:FP5" ca="1" si="6">FH5</f>
        <v>木</v>
      </c>
      <c r="FP5" s="230" t="str">
        <f t="shared" ca="1" si="6"/>
        <v>金</v>
      </c>
      <c r="FQ5" s="156" t="str">
        <f ca="1">'旬報(8月)'!$D$41</f>
        <v>土</v>
      </c>
      <c r="FR5" s="157" t="str">
        <f ca="1">'旬報(8月)'!$D$42</f>
        <v>日</v>
      </c>
      <c r="FS5" s="157" t="str">
        <f ca="1">'旬報(8月)'!$D$43</f>
        <v>月</v>
      </c>
      <c r="FT5" s="157" t="str">
        <f ca="1">'旬報(8月)'!$D$44</f>
        <v>火</v>
      </c>
      <c r="FU5" s="157" t="str">
        <f ca="1">'旬報(8月)'!$D$45</f>
        <v>水</v>
      </c>
      <c r="FV5" s="157" t="str">
        <f ca="1">'旬報(8月)'!$D$56</f>
        <v>木</v>
      </c>
      <c r="FW5" s="157" t="str">
        <f ca="1">'旬報(8月)'!$D$57</f>
        <v>金</v>
      </c>
      <c r="FX5" s="157" t="str">
        <f ca="1">'旬報(8月)'!$D$58</f>
        <v>土</v>
      </c>
      <c r="FY5" s="157" t="str">
        <f ca="1">'旬報(8月)'!$D$59</f>
        <v>日</v>
      </c>
      <c r="FZ5" s="157" t="str">
        <f ca="1">'旬報(8月)'!$D$60</f>
        <v>月</v>
      </c>
      <c r="GA5" s="157" t="str">
        <f ca="1">'旬報(8月)'!$D$61</f>
        <v>火</v>
      </c>
      <c r="GB5" s="157" t="str">
        <f ca="1">'旬報(8月)'!$D$62</f>
        <v>水</v>
      </c>
      <c r="GC5" s="157" t="str">
        <f ca="1">'旬報(8月)'!$D$63</f>
        <v>木</v>
      </c>
      <c r="GD5" s="157" t="str">
        <f ca="1">'旬報(8月)'!$D$64</f>
        <v>金</v>
      </c>
      <c r="GE5" s="157" t="str">
        <f ca="1">'旬報(8月)'!$D$65</f>
        <v>土</v>
      </c>
      <c r="GF5" s="197" t="str">
        <f ca="1">'旬報(8月)'!$D$66</f>
        <v>日</v>
      </c>
      <c r="GG5" s="196" t="str">
        <f ca="1">'旬報(9月)'!$D$16</f>
        <v>月</v>
      </c>
      <c r="GH5" s="157" t="str">
        <f ca="1">'旬報(9月)'!$D$17</f>
        <v>火</v>
      </c>
      <c r="GI5" s="157" t="str">
        <f ca="1">'旬報(9月)'!$D$18</f>
        <v>水</v>
      </c>
      <c r="GJ5" s="157" t="str">
        <f ca="1">'旬報(9月)'!$D$19</f>
        <v>木</v>
      </c>
      <c r="GK5" s="157" t="str">
        <f ca="1">'旬報(9月)'!$D$20</f>
        <v>金</v>
      </c>
      <c r="GL5" s="157" t="str">
        <f ca="1">'旬報(9月)'!$D$21</f>
        <v>土</v>
      </c>
      <c r="GM5" s="157" t="str">
        <f ca="1">'旬報(9月)'!$D$22</f>
        <v>日</v>
      </c>
      <c r="GN5" s="157" t="str">
        <f ca="1">'旬報(9月)'!$D$23</f>
        <v>月</v>
      </c>
      <c r="GO5" s="157" t="str">
        <f ca="1">'旬報(9月)'!$D$24</f>
        <v>火</v>
      </c>
      <c r="GP5" s="157" t="str">
        <f ca="1">'旬報(9月)'!$D$25</f>
        <v>水</v>
      </c>
      <c r="GQ5" s="157" t="str">
        <f ca="1">'旬報(9月)'!$D$36</f>
        <v>木</v>
      </c>
      <c r="GR5" s="157" t="str">
        <f ca="1">'旬報(9月)'!$D$37</f>
        <v>金</v>
      </c>
      <c r="GS5" s="171" t="str">
        <f ca="1">'旬報(9月)'!$D$38</f>
        <v>土</v>
      </c>
      <c r="GT5" s="171" t="str">
        <f ca="1">'旬報(9月)'!$D$39</f>
        <v>日</v>
      </c>
      <c r="GU5" s="171" t="str">
        <f ca="1">'旬報(9月)'!$D$40</f>
        <v>月</v>
      </c>
      <c r="GV5" s="157" t="str">
        <f ca="1">'旬報(9月)'!$D$41</f>
        <v>火</v>
      </c>
      <c r="GW5" s="157" t="str">
        <f ca="1">'旬報(9月)'!$D$42</f>
        <v>水</v>
      </c>
      <c r="GX5" s="157" t="str">
        <f ca="1">'旬報(9月)'!$D$43</f>
        <v>木</v>
      </c>
      <c r="GY5" s="157" t="str">
        <f ca="1">'旬報(9月)'!$D$44</f>
        <v>金</v>
      </c>
      <c r="GZ5" s="157" t="str">
        <f ca="1">'旬報(9月)'!$D$45</f>
        <v>土</v>
      </c>
      <c r="HA5" s="157" t="str">
        <f ca="1">'旬報(9月)'!$D$56</f>
        <v>日</v>
      </c>
      <c r="HB5" s="157" t="str">
        <f ca="1">'旬報(9月)'!$D$57</f>
        <v>月</v>
      </c>
      <c r="HC5" s="157" t="str">
        <f ca="1">'旬報(9月)'!$D$58</f>
        <v>火</v>
      </c>
      <c r="HD5" s="157" t="str">
        <f ca="1">'旬報(9月)'!$D$59</f>
        <v>水</v>
      </c>
      <c r="HE5" s="157" t="str">
        <f ca="1">'旬報(9月)'!$D$60</f>
        <v>木</v>
      </c>
      <c r="HF5" s="157" t="str">
        <f ca="1">'旬報(9月)'!$D$61</f>
        <v>金</v>
      </c>
      <c r="HG5" s="157" t="str">
        <f ca="1">'旬報(9月)'!$D$62</f>
        <v>土</v>
      </c>
      <c r="HH5" s="157" t="str">
        <f ca="1">'旬報(9月)'!$D$63</f>
        <v>日</v>
      </c>
      <c r="HI5" s="157" t="str">
        <f ca="1">'旬報(9月)'!$D$64</f>
        <v>月</v>
      </c>
      <c r="HJ5" s="197" t="str">
        <f ca="1">'旬報(9月)'!$D$65</f>
        <v>火</v>
      </c>
      <c r="HK5" s="196" t="str">
        <f ca="1">'旬報(10月)'!$D$16</f>
        <v>水</v>
      </c>
      <c r="HL5" s="157" t="str">
        <f ca="1">'旬報(10月)'!$D$17</f>
        <v>木</v>
      </c>
      <c r="HM5" s="157" t="str">
        <f ca="1">'旬報(10月)'!$D$18</f>
        <v>金</v>
      </c>
      <c r="HN5" s="157" t="str">
        <f ca="1">'旬報(10月)'!$D$19</f>
        <v>土</v>
      </c>
      <c r="HO5" s="157" t="str">
        <f ca="1">'旬報(10月)'!$D$20</f>
        <v>日</v>
      </c>
      <c r="HP5" s="157" t="str">
        <f ca="1">'旬報(10月)'!$D$21</f>
        <v>月</v>
      </c>
      <c r="HQ5" s="157" t="str">
        <f ca="1">'旬報(10月)'!$D$22</f>
        <v>火</v>
      </c>
      <c r="HR5" s="157" t="str">
        <f ca="1">'旬報(10月)'!$D$23</f>
        <v>水</v>
      </c>
      <c r="HS5" s="157" t="str">
        <f ca="1">'旬報(10月)'!$D$24</f>
        <v>木</v>
      </c>
      <c r="HT5" s="157" t="str">
        <f ca="1">'旬報(10月)'!$D$25</f>
        <v>金</v>
      </c>
      <c r="HU5" s="157" t="str">
        <f ca="1">'旬報(10月)'!$D$36</f>
        <v>土</v>
      </c>
      <c r="HV5" s="157" t="str">
        <f ca="1">'旬報(10月)'!$D$37</f>
        <v>日</v>
      </c>
      <c r="HW5" s="157" t="str">
        <f ca="1">'旬報(10月)'!$D$38</f>
        <v>月</v>
      </c>
      <c r="HX5" s="157" t="str">
        <f ca="1">'旬報(10月)'!$D$39</f>
        <v>火</v>
      </c>
      <c r="HY5" s="157" t="str">
        <f ca="1">'旬報(10月)'!$D$40</f>
        <v>水</v>
      </c>
      <c r="HZ5" s="157" t="str">
        <f ca="1">'旬報(10月)'!$D$41</f>
        <v>木</v>
      </c>
      <c r="IA5" s="157" t="str">
        <f ca="1">'旬報(10月)'!$D$42</f>
        <v>金</v>
      </c>
      <c r="IB5" s="157" t="str">
        <f ca="1">'旬報(10月)'!$D$43</f>
        <v>土</v>
      </c>
      <c r="IC5" s="157" t="str">
        <f ca="1">'旬報(10月)'!$D$44</f>
        <v>日</v>
      </c>
      <c r="ID5" s="157" t="str">
        <f ca="1">'旬報(10月)'!$D$45</f>
        <v>月</v>
      </c>
      <c r="IE5" s="157" t="str">
        <f ca="1">'旬報(10月)'!$D$56</f>
        <v>火</v>
      </c>
      <c r="IF5" s="157" t="str">
        <f ca="1">'旬報(10月)'!$D$57</f>
        <v>水</v>
      </c>
      <c r="IG5" s="157" t="str">
        <f ca="1">'旬報(10月)'!$D$58</f>
        <v>木</v>
      </c>
      <c r="IH5" s="157" t="str">
        <f ca="1">'旬報(10月)'!$D$59</f>
        <v>金</v>
      </c>
      <c r="II5" s="157" t="str">
        <f ca="1">'旬報(10月)'!$D$60</f>
        <v>土</v>
      </c>
      <c r="IJ5" s="157" t="str">
        <f ca="1">'旬報(10月)'!$D$61</f>
        <v>日</v>
      </c>
      <c r="IK5" s="157" t="str">
        <f ca="1">'旬報(10月)'!$D$62</f>
        <v>月</v>
      </c>
      <c r="IL5" s="157" t="str">
        <f ca="1">'旬報(10月)'!$D$63</f>
        <v>火</v>
      </c>
      <c r="IM5" s="157" t="str">
        <f ca="1">'旬報(10月)'!$D$64</f>
        <v>水</v>
      </c>
      <c r="IN5" s="157" t="str">
        <f ca="1">'旬報(10月)'!$D$65</f>
        <v>木</v>
      </c>
      <c r="IO5" s="197" t="str">
        <f ca="1">'旬報(10月)'!$D$66</f>
        <v>金</v>
      </c>
      <c r="IP5" s="196" t="str">
        <f ca="1">'旬報(11月)'!$D$16</f>
        <v>土</v>
      </c>
      <c r="IQ5" s="157" t="str">
        <f ca="1">'旬報(11月)'!$D$17</f>
        <v>日</v>
      </c>
      <c r="IR5" s="157" t="str">
        <f ca="1">'旬報(11月)'!$D$18</f>
        <v>月</v>
      </c>
      <c r="IS5" s="157" t="str">
        <f ca="1">'旬報(11月)'!$D$19</f>
        <v>火</v>
      </c>
      <c r="IT5" s="157" t="str">
        <f ca="1">'旬報(11月)'!$D$20</f>
        <v>水</v>
      </c>
      <c r="IU5" s="157" t="str">
        <f ca="1">'旬報(11月)'!$D$21</f>
        <v>木</v>
      </c>
      <c r="IV5" s="157" t="str">
        <f ca="1">'旬報(11月)'!$D$22</f>
        <v>金</v>
      </c>
      <c r="IW5" s="157" t="str">
        <f ca="1">'旬報(11月)'!$D$23</f>
        <v>土</v>
      </c>
      <c r="IX5" s="157" t="str">
        <f ca="1">'旬報(11月)'!$D$24</f>
        <v>日</v>
      </c>
      <c r="IY5" s="157" t="str">
        <f ca="1">'旬報(11月)'!$D$25</f>
        <v>月</v>
      </c>
      <c r="IZ5" s="157" t="str">
        <f ca="1">'旬報(11月)'!$D$36</f>
        <v>火</v>
      </c>
      <c r="JA5" s="157" t="str">
        <f ca="1">'旬報(11月)'!$D$37</f>
        <v>水</v>
      </c>
      <c r="JB5" s="157" t="str">
        <f ca="1">'旬報(11月)'!$D$38</f>
        <v>木</v>
      </c>
      <c r="JC5" s="157" t="str">
        <f ca="1">'旬報(11月)'!$D$39</f>
        <v>金</v>
      </c>
      <c r="JD5" s="157" t="str">
        <f ca="1">'旬報(11月)'!$D$40</f>
        <v>土</v>
      </c>
      <c r="JE5" s="157" t="str">
        <f ca="1">'旬報(11月)'!$D$41</f>
        <v>日</v>
      </c>
      <c r="JF5" s="157" t="str">
        <f ca="1">'旬報(11月)'!$D$42</f>
        <v>月</v>
      </c>
      <c r="JG5" s="157" t="str">
        <f ca="1">'旬報(11月)'!$D$43</f>
        <v>火</v>
      </c>
      <c r="JH5" s="157" t="str">
        <f ca="1">'旬報(11月)'!$D$44</f>
        <v>水</v>
      </c>
      <c r="JI5" s="157" t="str">
        <f ca="1">'旬報(11月)'!$D$45</f>
        <v>木</v>
      </c>
      <c r="JJ5" s="157" t="str">
        <f ca="1">'旬報(11月)'!$D$56</f>
        <v>金</v>
      </c>
      <c r="JK5" s="157" t="str">
        <f ca="1">'旬報(11月)'!$D$57</f>
        <v>土</v>
      </c>
      <c r="JL5" s="157" t="str">
        <f ca="1">'旬報(11月)'!$D$58</f>
        <v>日</v>
      </c>
      <c r="JM5" s="157" t="str">
        <f ca="1">'旬報(11月)'!$D$59</f>
        <v>月</v>
      </c>
      <c r="JN5" s="157" t="str">
        <f ca="1">'旬報(11月)'!$D$60</f>
        <v>火</v>
      </c>
      <c r="JO5" s="157" t="str">
        <f ca="1">'旬報(11月)'!$D$61</f>
        <v>水</v>
      </c>
      <c r="JP5" s="157" t="str">
        <f ca="1">'旬報(11月)'!$D$62</f>
        <v>木</v>
      </c>
      <c r="JQ5" s="157" t="str">
        <f ca="1">'旬報(11月)'!$D$63</f>
        <v>金</v>
      </c>
      <c r="JR5" s="157" t="str">
        <f ca="1">'旬報(11月)'!$D$64</f>
        <v>土</v>
      </c>
      <c r="JS5" s="197" t="str">
        <f ca="1">'旬報(11月)'!$D$65</f>
        <v>日</v>
      </c>
      <c r="JT5" s="196" t="str">
        <f ca="1">'旬報(12月)'!$D$16</f>
        <v>月</v>
      </c>
      <c r="JU5" s="157" t="str">
        <f ca="1">'旬報(12月)'!$D$17</f>
        <v>火</v>
      </c>
      <c r="JV5" s="157" t="str">
        <f ca="1">'旬報(12月)'!$D$18</f>
        <v>水</v>
      </c>
      <c r="JW5" s="157" t="str">
        <f ca="1">'旬報(12月)'!$D$19</f>
        <v>木</v>
      </c>
      <c r="JX5" s="157" t="str">
        <f ca="1">'旬報(12月)'!$D$20</f>
        <v>金</v>
      </c>
      <c r="JY5" s="157" t="str">
        <f ca="1">'旬報(12月)'!$D$21</f>
        <v>土</v>
      </c>
      <c r="JZ5" s="157" t="str">
        <f ca="1">'旬報(12月)'!$D$22</f>
        <v>日</v>
      </c>
      <c r="KA5" s="157" t="str">
        <f ca="1">'旬報(12月)'!$D$23</f>
        <v>月</v>
      </c>
      <c r="KB5" s="157" t="str">
        <f ca="1">'旬報(12月)'!$D$24</f>
        <v>火</v>
      </c>
      <c r="KC5" s="157" t="str">
        <f ca="1">'旬報(12月)'!$D$25</f>
        <v>水</v>
      </c>
      <c r="KD5" s="157" t="str">
        <f ca="1">'旬報(12月)'!$D$36</f>
        <v>木</v>
      </c>
      <c r="KE5" s="157" t="str">
        <f ca="1">'旬報(12月)'!$D$37</f>
        <v>金</v>
      </c>
      <c r="KF5" s="157" t="str">
        <f ca="1">'旬報(12月)'!$D$38</f>
        <v>土</v>
      </c>
      <c r="KG5" s="157" t="str">
        <f ca="1">'旬報(12月)'!$D$39</f>
        <v>日</v>
      </c>
      <c r="KH5" s="157" t="str">
        <f ca="1">'旬報(12月)'!$D$40</f>
        <v>月</v>
      </c>
      <c r="KI5" s="157" t="str">
        <f ca="1">'旬報(12月)'!$D$41</f>
        <v>火</v>
      </c>
      <c r="KJ5" s="157" t="str">
        <f ca="1">'旬報(12月)'!$D$42</f>
        <v>水</v>
      </c>
      <c r="KK5" s="157" t="str">
        <f ca="1">'旬報(12月)'!$D$43</f>
        <v>木</v>
      </c>
      <c r="KL5" s="157" t="str">
        <f ca="1">'旬報(12月)'!$D$44</f>
        <v>金</v>
      </c>
      <c r="KM5" s="157" t="str">
        <f ca="1">'旬報(12月)'!$D$45</f>
        <v>土</v>
      </c>
      <c r="KN5" s="157" t="str">
        <f ca="1">'旬報(12月)'!$D$56</f>
        <v>日</v>
      </c>
      <c r="KO5" s="157" t="str">
        <f ca="1">'旬報(12月)'!$D$57</f>
        <v>月</v>
      </c>
      <c r="KP5" s="157" t="str">
        <f ca="1">'旬報(12月)'!$D$58</f>
        <v>火</v>
      </c>
      <c r="KQ5" s="157" t="str">
        <f ca="1">'旬報(12月)'!$D$59</f>
        <v>水</v>
      </c>
      <c r="KR5" s="157" t="str">
        <f ca="1">'旬報(12月)'!$D$60</f>
        <v>木</v>
      </c>
      <c r="KS5" s="157" t="str">
        <f ca="1">'旬報(12月)'!$D$61</f>
        <v>金</v>
      </c>
      <c r="KT5" s="157" t="str">
        <f ca="1">'旬報(12月)'!$D$62</f>
        <v>土</v>
      </c>
      <c r="KU5" s="159" t="str">
        <f ca="1">'旬報(12月)'!$D$63</f>
        <v>日</v>
      </c>
      <c r="KV5" s="226" t="str">
        <f ca="1">KO5</f>
        <v>月</v>
      </c>
      <c r="KW5" s="227" t="str">
        <f t="shared" ref="KW5:LA5" ca="1" si="7">KP5</f>
        <v>火</v>
      </c>
      <c r="KX5" s="228" t="str">
        <f t="shared" ca="1" si="7"/>
        <v>水</v>
      </c>
      <c r="KY5" s="229" t="str">
        <f t="shared" ca="1" si="7"/>
        <v>木</v>
      </c>
      <c r="KZ5" s="227" t="str">
        <f t="shared" ca="1" si="7"/>
        <v>金</v>
      </c>
      <c r="LA5" s="230" t="str">
        <f t="shared" ca="1" si="7"/>
        <v>土</v>
      </c>
      <c r="LB5" s="217" t="str">
        <f ca="1">'旬報(翌1月)'!$D$19</f>
        <v>日</v>
      </c>
      <c r="LC5" s="159" t="str">
        <f ca="1">'旬報(翌1月)'!$D$20</f>
        <v>月</v>
      </c>
      <c r="LD5" s="159" t="str">
        <f ca="1">'旬報(翌1月)'!$D$21</f>
        <v>火</v>
      </c>
      <c r="LE5" s="159" t="str">
        <f ca="1">'旬報(翌1月)'!$D$22</f>
        <v>水</v>
      </c>
      <c r="LF5" s="159" t="str">
        <f ca="1">'旬報(翌1月)'!$D$23</f>
        <v>木</v>
      </c>
      <c r="LG5" s="159" t="str">
        <f ca="1">'旬報(翌1月)'!$D$24</f>
        <v>金</v>
      </c>
      <c r="LH5" s="159" t="str">
        <f ca="1">'旬報(翌1月)'!$D$25</f>
        <v>土</v>
      </c>
      <c r="LI5" s="159" t="str">
        <f ca="1">'旬報(翌1月)'!$D$36</f>
        <v>日</v>
      </c>
      <c r="LJ5" s="159" t="str">
        <f ca="1">'旬報(翌1月)'!$D$37</f>
        <v>月</v>
      </c>
      <c r="LK5" s="159" t="str">
        <f ca="1">'旬報(翌1月)'!$D$38</f>
        <v>火</v>
      </c>
      <c r="LL5" s="159" t="str">
        <f ca="1">'旬報(翌1月)'!$D$39</f>
        <v>水</v>
      </c>
      <c r="LM5" s="159" t="str">
        <f ca="1">'旬報(翌1月)'!$D$40</f>
        <v>木</v>
      </c>
      <c r="LN5" s="159" t="str">
        <f ca="1">'旬報(翌1月)'!$D$41</f>
        <v>金</v>
      </c>
      <c r="LO5" s="159" t="str">
        <f ca="1">'旬報(翌1月)'!$D$42</f>
        <v>土</v>
      </c>
      <c r="LP5" s="159" t="str">
        <f ca="1">'旬報(翌1月)'!$D$43</f>
        <v>日</v>
      </c>
      <c r="LQ5" s="159" t="str">
        <f ca="1">'旬報(翌1月)'!$D$44</f>
        <v>月</v>
      </c>
      <c r="LR5" s="159" t="str">
        <f ca="1">'旬報(翌1月)'!$D$45</f>
        <v>火</v>
      </c>
      <c r="LS5" s="159" t="str">
        <f ca="1">'旬報(翌1月)'!$D$56</f>
        <v>水</v>
      </c>
      <c r="LT5" s="159" t="str">
        <f ca="1">'旬報(翌1月)'!$D$57</f>
        <v>木</v>
      </c>
      <c r="LU5" s="159" t="str">
        <f ca="1">'旬報(翌1月)'!$D$58</f>
        <v>金</v>
      </c>
      <c r="LV5" s="159" t="str">
        <f ca="1">'旬報(翌1月)'!$D$59</f>
        <v>土</v>
      </c>
      <c r="LW5" s="159" t="str">
        <f ca="1">'旬報(翌1月)'!$D$60</f>
        <v>日</v>
      </c>
      <c r="LX5" s="159" t="str">
        <f ca="1">'旬報(翌1月)'!$D$61</f>
        <v>月</v>
      </c>
      <c r="LY5" s="159" t="str">
        <f ca="1">'旬報(翌1月)'!$D$62</f>
        <v>火</v>
      </c>
      <c r="LZ5" s="159" t="str">
        <f ca="1">'旬報(翌1月)'!$D$63</f>
        <v>水</v>
      </c>
      <c r="MA5" s="159" t="str">
        <f ca="1">IF(OR('旬報(翌1月)'!$D$64="土",'旬報(翌1月)'!$D$64="日"),'旬報(翌1月)'!$D$64,"年")</f>
        <v>年</v>
      </c>
      <c r="MB5" s="159" t="str">
        <f ca="1">'旬報(翌1月)'!$D$65</f>
        <v>金</v>
      </c>
      <c r="MC5" s="197" t="str">
        <f ca="1">'旬報(翌1月)'!$D$66</f>
        <v>土</v>
      </c>
      <c r="MD5" s="196" t="str">
        <f ca="1">'旬報(翌2月)'!$D$16</f>
        <v>日</v>
      </c>
      <c r="ME5" s="157" t="str">
        <f ca="1">'旬報(翌2月)'!$D$17</f>
        <v>月</v>
      </c>
      <c r="MF5" s="157" t="str">
        <f ca="1">'旬報(翌2月)'!$D$18</f>
        <v>火</v>
      </c>
      <c r="MG5" s="157" t="str">
        <f ca="1">'旬報(翌2月)'!$D$19</f>
        <v>水</v>
      </c>
      <c r="MH5" s="157" t="str">
        <f ca="1">'旬報(翌2月)'!$D$20</f>
        <v>木</v>
      </c>
      <c r="MI5" s="157" t="str">
        <f ca="1">'旬報(翌2月)'!$D$21</f>
        <v>金</v>
      </c>
      <c r="MJ5" s="157" t="str">
        <f ca="1">'旬報(翌2月)'!$D$22</f>
        <v>土</v>
      </c>
      <c r="MK5" s="157" t="str">
        <f ca="1">'旬報(翌2月)'!$D$23</f>
        <v>日</v>
      </c>
      <c r="ML5" s="157" t="str">
        <f ca="1">'旬報(翌2月)'!$D$24</f>
        <v>月</v>
      </c>
      <c r="MM5" s="157" t="str">
        <f ca="1">'旬報(翌2月)'!$D$25</f>
        <v>火</v>
      </c>
      <c r="MN5" s="157" t="str">
        <f ca="1">'旬報(翌2月)'!$D$36</f>
        <v>水</v>
      </c>
      <c r="MO5" s="157" t="str">
        <f ca="1">'旬報(翌2月)'!$D$37</f>
        <v>木</v>
      </c>
      <c r="MP5" s="157" t="str">
        <f ca="1">'旬報(翌2月)'!$D$38</f>
        <v>金</v>
      </c>
      <c r="MQ5" s="157" t="str">
        <f ca="1">'旬報(翌2月)'!$D$39</f>
        <v>土</v>
      </c>
      <c r="MR5" s="157" t="str">
        <f ca="1">'旬報(翌2月)'!$D$40</f>
        <v>日</v>
      </c>
      <c r="MS5" s="157" t="str">
        <f ca="1">'旬報(翌2月)'!$D$41</f>
        <v>月</v>
      </c>
      <c r="MT5" s="157" t="str">
        <f ca="1">'旬報(翌2月)'!$D$42</f>
        <v>火</v>
      </c>
      <c r="MU5" s="157" t="str">
        <f ca="1">'旬報(翌2月)'!$D$43</f>
        <v>水</v>
      </c>
      <c r="MV5" s="157" t="str">
        <f ca="1">'旬報(翌2月)'!$D$44</f>
        <v>木</v>
      </c>
      <c r="MW5" s="157" t="str">
        <f ca="1">'旬報(翌2月)'!$D$45</f>
        <v>金</v>
      </c>
      <c r="MX5" s="157" t="str">
        <f ca="1">'旬報(翌2月)'!$D$56</f>
        <v>土</v>
      </c>
      <c r="MY5" s="157" t="str">
        <f ca="1">'旬報(翌2月)'!$D$57</f>
        <v>日</v>
      </c>
      <c r="MZ5" s="157" t="str">
        <f ca="1">'旬報(翌2月)'!$D$58</f>
        <v>月</v>
      </c>
      <c r="NA5" s="157" t="str">
        <f ca="1">'旬報(翌2月)'!$D$59</f>
        <v>火</v>
      </c>
      <c r="NB5" s="157" t="str">
        <f ca="1">'旬報(翌2月)'!$D$60</f>
        <v>水</v>
      </c>
      <c r="NC5" s="157" t="str">
        <f ca="1">'旬報(翌2月)'!$D$61</f>
        <v>木</v>
      </c>
      <c r="ND5" s="157" t="str">
        <f ca="1">'旬報(翌2月)'!$D$62</f>
        <v>金</v>
      </c>
      <c r="NE5" s="157" t="str">
        <f ca="1">'旬報(翌2月)'!$D$63</f>
        <v>土</v>
      </c>
      <c r="NF5" s="197" t="str">
        <f ca="1">'旬報(翌2月)'!$D$64</f>
        <v/>
      </c>
      <c r="NG5" s="196" t="str">
        <f ca="1">'旬報(翌3月)'!$D$16</f>
        <v>日</v>
      </c>
      <c r="NH5" s="157" t="str">
        <f ca="1">'旬報(翌3月)'!$D$17</f>
        <v>月</v>
      </c>
      <c r="NI5" s="157" t="str">
        <f ca="1">'旬報(翌3月)'!$D$18</f>
        <v>火</v>
      </c>
      <c r="NJ5" s="157" t="str">
        <f ca="1">'旬報(翌3月)'!$D$19</f>
        <v>水</v>
      </c>
      <c r="NK5" s="157" t="str">
        <f ca="1">'旬報(翌3月)'!$D$20</f>
        <v>木</v>
      </c>
      <c r="NL5" s="157" t="str">
        <f ca="1">'旬報(翌3月)'!$D$21</f>
        <v>金</v>
      </c>
      <c r="NM5" s="157" t="str">
        <f ca="1">'旬報(翌3月)'!$D$22</f>
        <v>土</v>
      </c>
      <c r="NN5" s="157" t="str">
        <f ca="1">'旬報(翌3月)'!$D$23</f>
        <v>日</v>
      </c>
      <c r="NO5" s="157" t="str">
        <f ca="1">'旬報(翌3月)'!$D$24</f>
        <v>月</v>
      </c>
      <c r="NP5" s="157" t="str">
        <f ca="1">'旬報(翌3月)'!$D$25</f>
        <v>火</v>
      </c>
      <c r="NQ5" s="157" t="str">
        <f ca="1">'旬報(翌3月)'!$D$36</f>
        <v>水</v>
      </c>
      <c r="NR5" s="157" t="str">
        <f ca="1">'旬報(翌3月)'!$D$37</f>
        <v>木</v>
      </c>
      <c r="NS5" s="157" t="str">
        <f ca="1">'旬報(翌3月)'!$D$38</f>
        <v>金</v>
      </c>
      <c r="NT5" s="157" t="str">
        <f ca="1">'旬報(翌3月)'!$D$39</f>
        <v>土</v>
      </c>
      <c r="NU5" s="157" t="str">
        <f ca="1">'旬報(翌3月)'!$D$40</f>
        <v>日</v>
      </c>
      <c r="NV5" s="157" t="str">
        <f ca="1">'旬報(翌3月)'!$D$41</f>
        <v>月</v>
      </c>
      <c r="NW5" s="157" t="str">
        <f ca="1">'旬報(翌3月)'!$D$42</f>
        <v>火</v>
      </c>
      <c r="NX5" s="157" t="str">
        <f ca="1">'旬報(翌3月)'!$D$43</f>
        <v>水</v>
      </c>
      <c r="NY5" s="157" t="str">
        <f ca="1">'旬報(翌3月)'!$D$44</f>
        <v>木</v>
      </c>
      <c r="NZ5" s="157" t="str">
        <f ca="1">'旬報(翌3月)'!$D$45</f>
        <v>金</v>
      </c>
      <c r="OA5" s="157" t="str">
        <f ca="1">'旬報(翌3月)'!$D$56</f>
        <v>土</v>
      </c>
      <c r="OB5" s="157" t="str">
        <f ca="1">'旬報(翌3月)'!$D$57</f>
        <v>日</v>
      </c>
      <c r="OC5" s="157" t="str">
        <f ca="1">'旬報(翌3月)'!$D$58</f>
        <v>月</v>
      </c>
      <c r="OD5" s="157" t="str">
        <f ca="1">'旬報(翌3月)'!$D$59</f>
        <v>火</v>
      </c>
      <c r="OE5" s="157" t="str">
        <f ca="1">'旬報(翌3月)'!$D$60</f>
        <v>水</v>
      </c>
      <c r="OF5" s="157" t="str">
        <f ca="1">'旬報(翌3月)'!$D$61</f>
        <v>木</v>
      </c>
      <c r="OG5" s="157" t="str">
        <f ca="1">'旬報(翌3月)'!$D$62</f>
        <v>金</v>
      </c>
      <c r="OH5" s="157" t="str">
        <f ca="1">'旬報(翌3月)'!$D$63</f>
        <v>土</v>
      </c>
      <c r="OI5" s="157" t="str">
        <f ca="1">'旬報(翌3月)'!$D$64</f>
        <v>日</v>
      </c>
      <c r="OJ5" s="157" t="str">
        <f ca="1">'旬報(翌3月)'!$D$65</f>
        <v>月</v>
      </c>
      <c r="OK5" s="197" t="str">
        <f ca="1">'旬報(翌3月)'!$D$66</f>
        <v>火</v>
      </c>
    </row>
    <row r="6" spans="2:404" ht="13.5" customHeight="1" x14ac:dyDescent="0.15">
      <c r="B6" s="200" t="s">
        <v>9</v>
      </c>
      <c r="C6" s="135"/>
      <c r="D6" s="201"/>
      <c r="E6" s="190">
        <f>'実績調書【通常版】 '!G7</f>
        <v>0</v>
      </c>
      <c r="F6" s="138">
        <f>'実績調書【通常版】 '!H7</f>
        <v>0</v>
      </c>
      <c r="G6" s="138">
        <f>'実績調書【通常版】 '!I7</f>
        <v>0</v>
      </c>
      <c r="H6" s="138">
        <f>'実績調書【通常版】 '!J7</f>
        <v>0</v>
      </c>
      <c r="I6" s="138">
        <f>'実績調書【通常版】 '!K7</f>
        <v>0</v>
      </c>
      <c r="J6" s="138">
        <f>'実績調書【通常版】 '!L7</f>
        <v>0</v>
      </c>
      <c r="K6" s="138">
        <f>'実績調書【通常版】 '!M7</f>
        <v>0</v>
      </c>
      <c r="L6" s="138">
        <f>'実績調書【通常版】 '!N7</f>
        <v>0</v>
      </c>
      <c r="M6" s="138">
        <f>'実績調書【通常版】 '!O7</f>
        <v>0</v>
      </c>
      <c r="N6" s="138">
        <f>'実績調書【通常版】 '!P7</f>
        <v>0</v>
      </c>
      <c r="O6" s="138">
        <f>'実績調書【通常版】 '!Q7</f>
        <v>0</v>
      </c>
      <c r="P6" s="138">
        <f>'実績調書【通常版】 '!R7</f>
        <v>0</v>
      </c>
      <c r="Q6" s="138">
        <f>'実績調書【通常版】 '!S7</f>
        <v>0</v>
      </c>
      <c r="R6" s="138">
        <f>'実績調書【通常版】 '!T7</f>
        <v>0</v>
      </c>
      <c r="S6" s="138">
        <f>'実績調書【通常版】 '!U7</f>
        <v>0</v>
      </c>
      <c r="T6" s="138">
        <f>'実績調書【通常版】 '!V7</f>
        <v>0</v>
      </c>
      <c r="U6" s="138">
        <f>'実績調書【通常版】 '!W7</f>
        <v>0</v>
      </c>
      <c r="V6" s="138">
        <f>'実績調書【通常版】 '!X7</f>
        <v>0</v>
      </c>
      <c r="W6" s="138">
        <f>'実績調書【通常版】 '!Y7</f>
        <v>0</v>
      </c>
      <c r="X6" s="138">
        <f>'実績調書【通常版】 '!Z7</f>
        <v>0</v>
      </c>
      <c r="Y6" s="138">
        <f>'実績調書【通常版】 '!AA7</f>
        <v>0</v>
      </c>
      <c r="Z6" s="138">
        <f>'実績調書【通常版】 '!AB7</f>
        <v>0</v>
      </c>
      <c r="AA6" s="138">
        <f>'実績調書【通常版】 '!AC7</f>
        <v>0</v>
      </c>
      <c r="AB6" s="138">
        <f>'実績調書【通常版】 '!AD7</f>
        <v>0</v>
      </c>
      <c r="AC6" s="138">
        <f>'実績調書【通常版】 '!AE7</f>
        <v>0</v>
      </c>
      <c r="AD6" s="138">
        <f>'実績調書【通常版】 '!AF7</f>
        <v>0</v>
      </c>
      <c r="AE6" s="138">
        <f>'実績調書【通常版】 '!AG7</f>
        <v>0</v>
      </c>
      <c r="AF6" s="138">
        <f>'実績調書【通常版】 '!AH7</f>
        <v>0</v>
      </c>
      <c r="AG6" s="138">
        <f>'実績調書【通常版】 '!AI7</f>
        <v>0</v>
      </c>
      <c r="AH6" s="138">
        <f>'実績調書【通常版】 '!AJ7</f>
        <v>0</v>
      </c>
      <c r="AI6" s="191">
        <f>'実績調書【通常版】 '!AK7</f>
        <v>0</v>
      </c>
      <c r="AJ6" s="190">
        <f>'実績調書【通常版】 '!G11</f>
        <v>0</v>
      </c>
      <c r="AK6" s="138">
        <f>'実績調書【通常版】 '!H11</f>
        <v>0</v>
      </c>
      <c r="AL6" s="138">
        <f>'実績調書【通常版】 '!I11</f>
        <v>0</v>
      </c>
      <c r="AM6" s="138">
        <f>'実績調書【通常版】 '!J11</f>
        <v>0</v>
      </c>
      <c r="AN6" s="138">
        <f>'実績調書【通常版】 '!K11</f>
        <v>0</v>
      </c>
      <c r="AO6" s="138">
        <f>'実績調書【通常版】 '!L11</f>
        <v>0</v>
      </c>
      <c r="AP6" s="138">
        <f>'実績調書【通常版】 '!M11</f>
        <v>0</v>
      </c>
      <c r="AQ6" s="138">
        <f>'実績調書【通常版】 '!N11</f>
        <v>0</v>
      </c>
      <c r="AR6" s="138">
        <f>'実績調書【通常版】 '!O11</f>
        <v>0</v>
      </c>
      <c r="AS6" s="138">
        <f>'実績調書【通常版】 '!P11</f>
        <v>0</v>
      </c>
      <c r="AT6" s="138">
        <f>'実績調書【通常版】 '!Q11</f>
        <v>0</v>
      </c>
      <c r="AU6" s="138">
        <f>'実績調書【通常版】 '!R11</f>
        <v>0</v>
      </c>
      <c r="AV6" s="138">
        <f>'実績調書【通常版】 '!S11</f>
        <v>0</v>
      </c>
      <c r="AW6" s="138">
        <f>'実績調書【通常版】 '!T11</f>
        <v>0</v>
      </c>
      <c r="AX6" s="138">
        <f>'実績調書【通常版】 '!U11</f>
        <v>0</v>
      </c>
      <c r="AY6" s="138">
        <f>'実績調書【通常版】 '!V11</f>
        <v>0</v>
      </c>
      <c r="AZ6" s="138">
        <f>'実績調書【通常版】 '!W11</f>
        <v>0</v>
      </c>
      <c r="BA6" s="138">
        <f>'実績調書【通常版】 '!X11</f>
        <v>0</v>
      </c>
      <c r="BB6" s="138">
        <f>'実績調書【通常版】 '!Y11</f>
        <v>0</v>
      </c>
      <c r="BC6" s="138">
        <f>'実績調書【通常版】 '!Z11</f>
        <v>0</v>
      </c>
      <c r="BD6" s="138">
        <f>'実績調書【通常版】 '!AA11</f>
        <v>0</v>
      </c>
      <c r="BE6" s="138">
        <f>'実績調書【通常版】 '!AB11</f>
        <v>0</v>
      </c>
      <c r="BF6" s="138">
        <f>'実績調書【通常版】 '!AC11</f>
        <v>0</v>
      </c>
      <c r="BG6" s="138">
        <f>'実績調書【通常版】 '!AD11</f>
        <v>0</v>
      </c>
      <c r="BH6" s="138">
        <f>'実績調書【通常版】 '!AE11</f>
        <v>0</v>
      </c>
      <c r="BI6" s="138">
        <f>'実績調書【通常版】 '!AF11</f>
        <v>0</v>
      </c>
      <c r="BJ6" s="138">
        <f>'実績調書【通常版】 '!AG11</f>
        <v>0</v>
      </c>
      <c r="BK6" s="138">
        <f>'実績調書【通常版】 '!AH11</f>
        <v>0</v>
      </c>
      <c r="BL6" s="138">
        <f>'実績調書【通常版】 '!AI11</f>
        <v>0</v>
      </c>
      <c r="BM6" s="191">
        <f>'実績調書【通常版】 '!AJ11</f>
        <v>0</v>
      </c>
      <c r="BN6" s="190">
        <f>'実績調書【通常版】 '!G15</f>
        <v>0</v>
      </c>
      <c r="BO6" s="138">
        <f>'実績調書【通常版】 '!H15</f>
        <v>0</v>
      </c>
      <c r="BP6" s="138">
        <f>'実績調書【通常版】 '!I15</f>
        <v>0</v>
      </c>
      <c r="BQ6" s="138">
        <f>'実績調書【通常版】 '!J15</f>
        <v>0</v>
      </c>
      <c r="BR6" s="138">
        <f>'実績調書【通常版】 '!K15</f>
        <v>0</v>
      </c>
      <c r="BS6" s="138">
        <f>'実績調書【通常版】 '!L15</f>
        <v>0</v>
      </c>
      <c r="BT6" s="138">
        <f>'実績調書【通常版】 '!M15</f>
        <v>0</v>
      </c>
      <c r="BU6" s="138">
        <f>'実績調書【通常版】 '!N15</f>
        <v>0</v>
      </c>
      <c r="BV6" s="138">
        <f>'実績調書【通常版】 '!O15</f>
        <v>0</v>
      </c>
      <c r="BW6" s="138">
        <f>'実績調書【通常版】 '!P15</f>
        <v>0</v>
      </c>
      <c r="BX6" s="138">
        <f>'実績調書【通常版】 '!Q15</f>
        <v>0</v>
      </c>
      <c r="BY6" s="138">
        <f>'実績調書【通常版】 '!R15</f>
        <v>0</v>
      </c>
      <c r="BZ6" s="138">
        <f>'実績調書【通常版】 '!S15</f>
        <v>0</v>
      </c>
      <c r="CA6" s="138">
        <f>'実績調書【通常版】 '!T15</f>
        <v>0</v>
      </c>
      <c r="CB6" s="138">
        <f>'実績調書【通常版】 '!U15</f>
        <v>0</v>
      </c>
      <c r="CC6" s="138">
        <f>'実績調書【通常版】 '!V15</f>
        <v>0</v>
      </c>
      <c r="CD6" s="138">
        <f>'実績調書【通常版】 '!W15</f>
        <v>0</v>
      </c>
      <c r="CE6" s="138">
        <f>'実績調書【通常版】 '!X15</f>
        <v>0</v>
      </c>
      <c r="CF6" s="138">
        <f>'実績調書【通常版】 '!Y15</f>
        <v>0</v>
      </c>
      <c r="CG6" s="138">
        <f>'実績調書【通常版】 '!Z15</f>
        <v>0</v>
      </c>
      <c r="CH6" s="138">
        <f>'実績調書【通常版】 '!AA15</f>
        <v>0</v>
      </c>
      <c r="CI6" s="138">
        <f>'実績調書【通常版】 '!AB15</f>
        <v>0</v>
      </c>
      <c r="CJ6" s="138">
        <f>'実績調書【通常版】 '!AC15</f>
        <v>0</v>
      </c>
      <c r="CK6" s="138">
        <f>'実績調書【通常版】 '!AD15</f>
        <v>0</v>
      </c>
      <c r="CL6" s="138">
        <f>'実績調書【通常版】 '!AE15</f>
        <v>0</v>
      </c>
      <c r="CM6" s="138">
        <f>'実績調書【通常版】 '!AF15</f>
        <v>0</v>
      </c>
      <c r="CN6" s="138">
        <f>'実績調書【通常版】 '!AG15</f>
        <v>0</v>
      </c>
      <c r="CO6" s="138">
        <f>'実績調書【通常版】 '!AH15</f>
        <v>0</v>
      </c>
      <c r="CP6" s="138">
        <f>'実績調書【通常版】 '!AI15</f>
        <v>0</v>
      </c>
      <c r="CQ6" s="138">
        <f>'実績調書【通常版】 '!AJ15</f>
        <v>0</v>
      </c>
      <c r="CR6" s="191">
        <f>'実績調書【通常版】 '!AK15</f>
        <v>0</v>
      </c>
      <c r="CS6" s="190">
        <f>'実績調書【通常版】 '!G19</f>
        <v>0</v>
      </c>
      <c r="CT6" s="138">
        <f>'実績調書【通常版】 '!H19</f>
        <v>0</v>
      </c>
      <c r="CU6" s="138">
        <f>'実績調書【通常版】 '!I19</f>
        <v>0</v>
      </c>
      <c r="CV6" s="138">
        <f>'実績調書【通常版】 '!J19</f>
        <v>0</v>
      </c>
      <c r="CW6" s="138">
        <f>'実績調書【通常版】 '!K19</f>
        <v>0</v>
      </c>
      <c r="CX6" s="138">
        <f>'実績調書【通常版】 '!L19</f>
        <v>0</v>
      </c>
      <c r="CY6" s="138">
        <f>'実績調書【通常版】 '!M19</f>
        <v>0</v>
      </c>
      <c r="CZ6" s="138">
        <f>'実績調書【通常版】 '!N19</f>
        <v>0</v>
      </c>
      <c r="DA6" s="138">
        <f>'実績調書【通常版】 '!O19</f>
        <v>0</v>
      </c>
      <c r="DB6" s="138">
        <f>'実績調書【通常版】 '!P19</f>
        <v>0</v>
      </c>
      <c r="DC6" s="138">
        <f>'実績調書【通常版】 '!Q19</f>
        <v>0</v>
      </c>
      <c r="DD6" s="138">
        <f>'実績調書【通常版】 '!R19</f>
        <v>0</v>
      </c>
      <c r="DE6" s="138">
        <f>'実績調書【通常版】 '!S19</f>
        <v>0</v>
      </c>
      <c r="DF6" s="138">
        <f>'実績調書【通常版】 '!T19</f>
        <v>0</v>
      </c>
      <c r="DG6" s="138">
        <f>'実績調書【通常版】 '!U19</f>
        <v>0</v>
      </c>
      <c r="DH6" s="138">
        <f>'実績調書【通常版】 '!V19</f>
        <v>0</v>
      </c>
      <c r="DI6" s="138">
        <f>'実績調書【通常版】 '!W19</f>
        <v>0</v>
      </c>
      <c r="DJ6" s="138">
        <f>'実績調書【通常版】 '!X19</f>
        <v>0</v>
      </c>
      <c r="DK6" s="138">
        <f>'実績調書【通常版】 '!Y19</f>
        <v>0</v>
      </c>
      <c r="DL6" s="138">
        <f>'実績調書【通常版】 '!Z19</f>
        <v>0</v>
      </c>
      <c r="DM6" s="138">
        <f>'実績調書【通常版】 '!AA19</f>
        <v>0</v>
      </c>
      <c r="DN6" s="138">
        <f>'実績調書【通常版】 '!AB19</f>
        <v>0</v>
      </c>
      <c r="DO6" s="138">
        <f>'実績調書【通常版】 '!AC19</f>
        <v>0</v>
      </c>
      <c r="DP6" s="138">
        <f>'実績調書【通常版】 '!AD19</f>
        <v>0</v>
      </c>
      <c r="DQ6" s="138">
        <f>'実績調書【通常版】 '!AE19</f>
        <v>0</v>
      </c>
      <c r="DR6" s="138">
        <f>'実績調書【通常版】 '!AF19</f>
        <v>0</v>
      </c>
      <c r="DS6" s="138">
        <f>'実績調書【通常版】 '!AG19</f>
        <v>0</v>
      </c>
      <c r="DT6" s="138">
        <f>'実績調書【通常版】 '!AH19</f>
        <v>0</v>
      </c>
      <c r="DU6" s="138">
        <f>'実績調書【通常版】 '!AI19</f>
        <v>0</v>
      </c>
      <c r="DV6" s="191">
        <f>'実績調書【通常版】 '!AJ19</f>
        <v>0</v>
      </c>
      <c r="DW6" s="190">
        <f>'実績調書【通常版】 '!G23</f>
        <v>0</v>
      </c>
      <c r="DX6" s="138">
        <f>'実績調書【通常版】 '!H23</f>
        <v>0</v>
      </c>
      <c r="DY6" s="138">
        <f>'実績調書【通常版】 '!I23</f>
        <v>0</v>
      </c>
      <c r="DZ6" s="138">
        <f>'実績調書【通常版】 '!J23</f>
        <v>0</v>
      </c>
      <c r="EA6" s="138">
        <f>'実績調書【通常版】 '!K23</f>
        <v>0</v>
      </c>
      <c r="EB6" s="138">
        <f>'実績調書【通常版】 '!L23</f>
        <v>0</v>
      </c>
      <c r="EC6" s="138">
        <f>'実績調書【通常版】 '!M23</f>
        <v>0</v>
      </c>
      <c r="ED6" s="138">
        <f>'実績調書【通常版】 '!N23</f>
        <v>0</v>
      </c>
      <c r="EE6" s="138">
        <f>'実績調書【通常版】 '!O23</f>
        <v>0</v>
      </c>
      <c r="EF6" s="138">
        <f>'実績調書【通常版】 '!P23</f>
        <v>0</v>
      </c>
      <c r="EG6" s="138">
        <f>'実績調書【通常版】 '!Q23</f>
        <v>0</v>
      </c>
      <c r="EH6" s="138">
        <f>'実績調書【通常版】 '!R23</f>
        <v>0</v>
      </c>
      <c r="EI6" s="138">
        <f>'実績調書【通常版】 '!S23</f>
        <v>0</v>
      </c>
      <c r="EJ6" s="138">
        <f>'実績調書【通常版】 '!T23</f>
        <v>0</v>
      </c>
      <c r="EK6" s="138">
        <f>'実績調書【通常版】 '!U23</f>
        <v>0</v>
      </c>
      <c r="EL6" s="138">
        <f>'実績調書【通常版】 '!V23</f>
        <v>0</v>
      </c>
      <c r="EM6" s="138">
        <f>'実績調書【通常版】 '!W23</f>
        <v>0</v>
      </c>
      <c r="EN6" s="138">
        <f>'実績調書【通常版】 '!X23</f>
        <v>0</v>
      </c>
      <c r="EO6" s="138">
        <f>'実績調書【通常版】 '!Y23</f>
        <v>0</v>
      </c>
      <c r="EP6" s="138">
        <f>'実績調書【通常版】 '!Z23</f>
        <v>0</v>
      </c>
      <c r="EQ6" s="138">
        <f>'実績調書【通常版】 '!AA23</f>
        <v>0</v>
      </c>
      <c r="ER6" s="138">
        <f>'実績調書【通常版】 '!AB23</f>
        <v>0</v>
      </c>
      <c r="ES6" s="138">
        <f>'実績調書【通常版】 '!AC23</f>
        <v>0</v>
      </c>
      <c r="ET6" s="138">
        <f>'実績調書【通常版】 '!AD23</f>
        <v>0</v>
      </c>
      <c r="EU6" s="138">
        <f>'実績調書【通常版】 '!AE23</f>
        <v>0</v>
      </c>
      <c r="EV6" s="138">
        <f>'実績調書【通常版】 '!AF23</f>
        <v>0</v>
      </c>
      <c r="EW6" s="138">
        <f>'実績調書【通常版】 '!AG23</f>
        <v>0</v>
      </c>
      <c r="EX6" s="138">
        <f>'実績調書【通常版】 '!AH23</f>
        <v>0</v>
      </c>
      <c r="EY6" s="138">
        <f>'実績調書【通常版】 '!AI23</f>
        <v>0</v>
      </c>
      <c r="EZ6" s="138">
        <f>'実績調書【通常版】 '!AJ23</f>
        <v>0</v>
      </c>
      <c r="FA6" s="191">
        <f>'実績調書【通常版】 '!AK23</f>
        <v>0</v>
      </c>
      <c r="FB6" s="190">
        <f>'実績調書【通常版】 '!G27</f>
        <v>0</v>
      </c>
      <c r="FC6" s="138">
        <f>'実績調書【通常版】 '!H27</f>
        <v>0</v>
      </c>
      <c r="FD6" s="138">
        <f>'実績調書【通常版】 '!I27</f>
        <v>0</v>
      </c>
      <c r="FE6" s="138">
        <f>'実績調書【通常版】 '!J27</f>
        <v>0</v>
      </c>
      <c r="FF6" s="138">
        <f>'実績調書【通常版】 '!K27</f>
        <v>0</v>
      </c>
      <c r="FG6" s="138">
        <f>'実績調書【通常版】 '!L27</f>
        <v>0</v>
      </c>
      <c r="FH6" s="138">
        <f>'実績調書【通常版】 '!M27</f>
        <v>0</v>
      </c>
      <c r="FI6" s="138">
        <f>'実績調書【通常版】 '!N27</f>
        <v>0</v>
      </c>
      <c r="FJ6" s="138">
        <f>'実績調書【通常版】 '!O27</f>
        <v>0</v>
      </c>
      <c r="FK6" s="138">
        <f>'実績調書【通常版】 '!P27</f>
        <v>0</v>
      </c>
      <c r="FL6" s="138">
        <f>'実績調書【通常版】 '!Q27</f>
        <v>0</v>
      </c>
      <c r="FM6" s="210">
        <f>'実績調書【通常版】 '!R27</f>
        <v>0</v>
      </c>
      <c r="FN6" s="211" t="str">
        <f>IF('実績調書【通常版】 '!S27=0,"休",'実績調書【通常版】 '!S27)</f>
        <v>休</v>
      </c>
      <c r="FO6" s="138" t="str">
        <f>IF('実績調書【通常版】 '!T27=0,"休",'実績調書【通常版】 '!T27)</f>
        <v>休</v>
      </c>
      <c r="FP6" s="212" t="str">
        <f>IF('実績調書【通常版】 '!U27=0,"休",'実績調書【通常版】 '!U27)</f>
        <v>休</v>
      </c>
      <c r="FQ6" s="137">
        <f>'実績調書【通常版】 '!V27</f>
        <v>0</v>
      </c>
      <c r="FR6" s="138">
        <f>'実績調書【通常版】 '!W27</f>
        <v>0</v>
      </c>
      <c r="FS6" s="138">
        <f>'実績調書【通常版】 '!X27</f>
        <v>0</v>
      </c>
      <c r="FT6" s="138">
        <f>'実績調書【通常版】 '!Y27</f>
        <v>0</v>
      </c>
      <c r="FU6" s="138">
        <f>'実績調書【通常版】 '!Z27</f>
        <v>0</v>
      </c>
      <c r="FV6" s="138">
        <f>'実績調書【通常版】 '!AA27</f>
        <v>0</v>
      </c>
      <c r="FW6" s="138">
        <f>'実績調書【通常版】 '!AB27</f>
        <v>0</v>
      </c>
      <c r="FX6" s="138">
        <f>'実績調書【通常版】 '!AC27</f>
        <v>0</v>
      </c>
      <c r="FY6" s="138">
        <f>'実績調書【通常版】 '!AD27</f>
        <v>0</v>
      </c>
      <c r="FZ6" s="138">
        <f>'実績調書【通常版】 '!AE27</f>
        <v>0</v>
      </c>
      <c r="GA6" s="138">
        <f>'実績調書【通常版】 '!AF27</f>
        <v>0</v>
      </c>
      <c r="GB6" s="138">
        <f>'実績調書【通常版】 '!AG27</f>
        <v>0</v>
      </c>
      <c r="GC6" s="138">
        <f>'実績調書【通常版】 '!AH27</f>
        <v>0</v>
      </c>
      <c r="GD6" s="138">
        <f>'実績調書【通常版】 '!AI27</f>
        <v>0</v>
      </c>
      <c r="GE6" s="138">
        <f>'実績調書【通常版】 '!AJ27</f>
        <v>0</v>
      </c>
      <c r="GF6" s="191">
        <f>'実績調書【通常版】 '!AK27</f>
        <v>0</v>
      </c>
      <c r="GG6" s="190">
        <f>'実績調書【通常版】 '!G31</f>
        <v>0</v>
      </c>
      <c r="GH6" s="138">
        <f>'実績調書【通常版】 '!H31</f>
        <v>0</v>
      </c>
      <c r="GI6" s="138">
        <f>'実績調書【通常版】 '!I31</f>
        <v>0</v>
      </c>
      <c r="GJ6" s="138">
        <f>'実績調書【通常版】 '!J31</f>
        <v>0</v>
      </c>
      <c r="GK6" s="138">
        <f>'実績調書【通常版】 '!K31</f>
        <v>0</v>
      </c>
      <c r="GL6" s="138">
        <f>'実績調書【通常版】 '!L31</f>
        <v>0</v>
      </c>
      <c r="GM6" s="138">
        <f>'実績調書【通常版】 '!M31</f>
        <v>0</v>
      </c>
      <c r="GN6" s="138">
        <f>'実績調書【通常版】 '!N31</f>
        <v>0</v>
      </c>
      <c r="GO6" s="138">
        <f>'実績調書【通常版】 '!O31</f>
        <v>0</v>
      </c>
      <c r="GP6" s="138">
        <f>'実績調書【通常版】 '!P31</f>
        <v>0</v>
      </c>
      <c r="GQ6" s="138">
        <f>'実績調書【通常版】 '!Q31</f>
        <v>0</v>
      </c>
      <c r="GR6" s="138">
        <f>'実績調書【通常版】 '!R31</f>
        <v>0</v>
      </c>
      <c r="GS6" s="138">
        <f>'実績調書【通常版】 '!S31</f>
        <v>0</v>
      </c>
      <c r="GT6" s="138">
        <f>'実績調書【通常版】 '!T31</f>
        <v>0</v>
      </c>
      <c r="GU6" s="138">
        <f>'実績調書【通常版】 '!U31</f>
        <v>0</v>
      </c>
      <c r="GV6" s="138">
        <f>'実績調書【通常版】 '!V31</f>
        <v>0</v>
      </c>
      <c r="GW6" s="138">
        <f>'実績調書【通常版】 '!W31</f>
        <v>0</v>
      </c>
      <c r="GX6" s="138">
        <f>'実績調書【通常版】 '!X31</f>
        <v>0</v>
      </c>
      <c r="GY6" s="138">
        <f>'実績調書【通常版】 '!Y31</f>
        <v>0</v>
      </c>
      <c r="GZ6" s="138">
        <f>'実績調書【通常版】 '!Z31</f>
        <v>0</v>
      </c>
      <c r="HA6" s="138">
        <f>'実績調書【通常版】 '!AA31</f>
        <v>0</v>
      </c>
      <c r="HB6" s="138">
        <f>'実績調書【通常版】 '!AB31</f>
        <v>0</v>
      </c>
      <c r="HC6" s="138">
        <f>'実績調書【通常版】 '!AC31</f>
        <v>0</v>
      </c>
      <c r="HD6" s="138">
        <f>'実績調書【通常版】 '!AD31</f>
        <v>0</v>
      </c>
      <c r="HE6" s="138">
        <f>'実績調書【通常版】 '!AE31</f>
        <v>0</v>
      </c>
      <c r="HF6" s="138">
        <f>'実績調書【通常版】 '!AF31</f>
        <v>0</v>
      </c>
      <c r="HG6" s="138">
        <f>'実績調書【通常版】 '!AG31</f>
        <v>0</v>
      </c>
      <c r="HH6" s="138">
        <f>'実績調書【通常版】 '!AH31</f>
        <v>0</v>
      </c>
      <c r="HI6" s="138">
        <f>'実績調書【通常版】 '!AI31</f>
        <v>0</v>
      </c>
      <c r="HJ6" s="191">
        <f>'実績調書【通常版】 '!AJ31</f>
        <v>0</v>
      </c>
      <c r="HK6" s="190">
        <f>'実績調書【通常版】 '!G35</f>
        <v>0</v>
      </c>
      <c r="HL6" s="138">
        <f>'実績調書【通常版】 '!H35</f>
        <v>0</v>
      </c>
      <c r="HM6" s="138">
        <f>'実績調書【通常版】 '!I35</f>
        <v>0</v>
      </c>
      <c r="HN6" s="138">
        <f>'実績調書【通常版】 '!J35</f>
        <v>0</v>
      </c>
      <c r="HO6" s="138">
        <f>'実績調書【通常版】 '!K35</f>
        <v>0</v>
      </c>
      <c r="HP6" s="138">
        <f>'実績調書【通常版】 '!L35</f>
        <v>0</v>
      </c>
      <c r="HQ6" s="138">
        <f>'実績調書【通常版】 '!M35</f>
        <v>0</v>
      </c>
      <c r="HR6" s="138">
        <f>'実績調書【通常版】 '!N35</f>
        <v>0</v>
      </c>
      <c r="HS6" s="138">
        <f>'実績調書【通常版】 '!O35</f>
        <v>0</v>
      </c>
      <c r="HT6" s="138">
        <f>'実績調書【通常版】 '!P35</f>
        <v>0</v>
      </c>
      <c r="HU6" s="138">
        <f>'実績調書【通常版】 '!Q35</f>
        <v>0</v>
      </c>
      <c r="HV6" s="138">
        <f>'実績調書【通常版】 '!R35</f>
        <v>0</v>
      </c>
      <c r="HW6" s="138">
        <f>'実績調書【通常版】 '!S35</f>
        <v>0</v>
      </c>
      <c r="HX6" s="138">
        <f>'実績調書【通常版】 '!T35</f>
        <v>0</v>
      </c>
      <c r="HY6" s="138">
        <f>'実績調書【通常版】 '!U35</f>
        <v>0</v>
      </c>
      <c r="HZ6" s="138">
        <f>'実績調書【通常版】 '!V35</f>
        <v>0</v>
      </c>
      <c r="IA6" s="138">
        <f>'実績調書【通常版】 '!W35</f>
        <v>0</v>
      </c>
      <c r="IB6" s="138">
        <f>'実績調書【通常版】 '!X35</f>
        <v>0</v>
      </c>
      <c r="IC6" s="138">
        <f>'実績調書【通常版】 '!Y35</f>
        <v>0</v>
      </c>
      <c r="ID6" s="138">
        <f>'実績調書【通常版】 '!Z35</f>
        <v>0</v>
      </c>
      <c r="IE6" s="138">
        <f>'実績調書【通常版】 '!AA35</f>
        <v>0</v>
      </c>
      <c r="IF6" s="138">
        <f>'実績調書【通常版】 '!AB35</f>
        <v>0</v>
      </c>
      <c r="IG6" s="138">
        <f>'実績調書【通常版】 '!AC35</f>
        <v>0</v>
      </c>
      <c r="IH6" s="138">
        <f>'実績調書【通常版】 '!AD35</f>
        <v>0</v>
      </c>
      <c r="II6" s="138">
        <f>'実績調書【通常版】 '!AE35</f>
        <v>0</v>
      </c>
      <c r="IJ6" s="138">
        <f>'実績調書【通常版】 '!AF35</f>
        <v>0</v>
      </c>
      <c r="IK6" s="138">
        <f>'実績調書【通常版】 '!AG35</f>
        <v>0</v>
      </c>
      <c r="IL6" s="138">
        <f>'実績調書【通常版】 '!AH35</f>
        <v>0</v>
      </c>
      <c r="IM6" s="138">
        <f>'実績調書【通常版】 '!AI35</f>
        <v>0</v>
      </c>
      <c r="IN6" s="138">
        <f>'実績調書【通常版】 '!AJ35</f>
        <v>0</v>
      </c>
      <c r="IO6" s="191">
        <f>'実績調書【通常版】 '!AK35</f>
        <v>0</v>
      </c>
      <c r="IP6" s="190">
        <f>'実績調書【通常版】 '!G39</f>
        <v>0</v>
      </c>
      <c r="IQ6" s="138">
        <f>'実績調書【通常版】 '!H39</f>
        <v>0</v>
      </c>
      <c r="IR6" s="138">
        <f>'実績調書【通常版】 '!I39</f>
        <v>0</v>
      </c>
      <c r="IS6" s="138">
        <f>'実績調書【通常版】 '!J39</f>
        <v>0</v>
      </c>
      <c r="IT6" s="138">
        <f>'実績調書【通常版】 '!K39</f>
        <v>0</v>
      </c>
      <c r="IU6" s="138">
        <f>'実績調書【通常版】 '!L39</f>
        <v>0</v>
      </c>
      <c r="IV6" s="138">
        <f>'実績調書【通常版】 '!M39</f>
        <v>0</v>
      </c>
      <c r="IW6" s="138">
        <f>'実績調書【通常版】 '!N39</f>
        <v>0</v>
      </c>
      <c r="IX6" s="138">
        <f>'実績調書【通常版】 '!O39</f>
        <v>0</v>
      </c>
      <c r="IY6" s="138">
        <f>'実績調書【通常版】 '!P39</f>
        <v>0</v>
      </c>
      <c r="IZ6" s="138">
        <f>'実績調書【通常版】 '!Q39</f>
        <v>0</v>
      </c>
      <c r="JA6" s="138">
        <f>'実績調書【通常版】 '!R39</f>
        <v>0</v>
      </c>
      <c r="JB6" s="138">
        <f>'実績調書【通常版】 '!S39</f>
        <v>0</v>
      </c>
      <c r="JC6" s="138">
        <f>'実績調書【通常版】 '!T39</f>
        <v>0</v>
      </c>
      <c r="JD6" s="138">
        <f>'実績調書【通常版】 '!U39</f>
        <v>0</v>
      </c>
      <c r="JE6" s="138">
        <f>'実績調書【通常版】 '!V39</f>
        <v>0</v>
      </c>
      <c r="JF6" s="138">
        <f>'実績調書【通常版】 '!W39</f>
        <v>0</v>
      </c>
      <c r="JG6" s="138">
        <f>'実績調書【通常版】 '!X39</f>
        <v>0</v>
      </c>
      <c r="JH6" s="138">
        <f>'実績調書【通常版】 '!Y39</f>
        <v>0</v>
      </c>
      <c r="JI6" s="138">
        <f>'実績調書【通常版】 '!Z39</f>
        <v>0</v>
      </c>
      <c r="JJ6" s="138">
        <f>'実績調書【通常版】 '!AA39</f>
        <v>0</v>
      </c>
      <c r="JK6" s="138">
        <f>'実績調書【通常版】 '!AB39</f>
        <v>0</v>
      </c>
      <c r="JL6" s="138">
        <f>'実績調書【通常版】 '!AC39</f>
        <v>0</v>
      </c>
      <c r="JM6" s="138">
        <f>'実績調書【通常版】 '!AD39</f>
        <v>0</v>
      </c>
      <c r="JN6" s="138">
        <f>'実績調書【通常版】 '!AE39</f>
        <v>0</v>
      </c>
      <c r="JO6" s="138">
        <f>'実績調書【通常版】 '!AF39</f>
        <v>0</v>
      </c>
      <c r="JP6" s="138">
        <f>'実績調書【通常版】 '!AG39</f>
        <v>0</v>
      </c>
      <c r="JQ6" s="138">
        <f>'実績調書【通常版】 '!AH39</f>
        <v>0</v>
      </c>
      <c r="JR6" s="138">
        <f>'実績調書【通常版】 '!AI39</f>
        <v>0</v>
      </c>
      <c r="JS6" s="191">
        <f>'実績調書【通常版】 '!AJ39</f>
        <v>0</v>
      </c>
      <c r="JT6" s="190">
        <f>'実績調書【通常版】 '!G43</f>
        <v>0</v>
      </c>
      <c r="JU6" s="138">
        <f>'実績調書【通常版】 '!H43</f>
        <v>0</v>
      </c>
      <c r="JV6" s="138">
        <f>'実績調書【通常版】 '!I43</f>
        <v>0</v>
      </c>
      <c r="JW6" s="138">
        <f>'実績調書【通常版】 '!J43</f>
        <v>0</v>
      </c>
      <c r="JX6" s="138">
        <f>'実績調書【通常版】 '!K43</f>
        <v>0</v>
      </c>
      <c r="JY6" s="138">
        <f>'実績調書【通常版】 '!L43</f>
        <v>0</v>
      </c>
      <c r="JZ6" s="138">
        <f>'実績調書【通常版】 '!M43</f>
        <v>0</v>
      </c>
      <c r="KA6" s="138">
        <f>'実績調書【通常版】 '!N43</f>
        <v>0</v>
      </c>
      <c r="KB6" s="138">
        <f>'実績調書【通常版】 '!O43</f>
        <v>0</v>
      </c>
      <c r="KC6" s="138">
        <f>'実績調書【通常版】 '!P43</f>
        <v>0</v>
      </c>
      <c r="KD6" s="138">
        <f>'実績調書【通常版】 '!Q43</f>
        <v>0</v>
      </c>
      <c r="KE6" s="138">
        <f>'実績調書【通常版】 '!R43</f>
        <v>0</v>
      </c>
      <c r="KF6" s="138">
        <f>'実績調書【通常版】 '!S43</f>
        <v>0</v>
      </c>
      <c r="KG6" s="138">
        <f>'実績調書【通常版】 '!T43</f>
        <v>0</v>
      </c>
      <c r="KH6" s="138">
        <f>'実績調書【通常版】 '!U43</f>
        <v>0</v>
      </c>
      <c r="KI6" s="138">
        <f>'実績調書【通常版】 '!V43</f>
        <v>0</v>
      </c>
      <c r="KJ6" s="138">
        <f>'実績調書【通常版】 '!W43</f>
        <v>0</v>
      </c>
      <c r="KK6" s="138">
        <f>'実績調書【通常版】 '!X43</f>
        <v>0</v>
      </c>
      <c r="KL6" s="138">
        <f>'実績調書【通常版】 '!Y43</f>
        <v>0</v>
      </c>
      <c r="KM6" s="138">
        <f>'実績調書【通常版】 '!Z43</f>
        <v>0</v>
      </c>
      <c r="KN6" s="138">
        <f>'実績調書【通常版】 '!AA43</f>
        <v>0</v>
      </c>
      <c r="KO6" s="138">
        <f>'実績調書【通常版】 '!AB43</f>
        <v>0</v>
      </c>
      <c r="KP6" s="138">
        <f>'実績調書【通常版】 '!AC43</f>
        <v>0</v>
      </c>
      <c r="KQ6" s="138">
        <f>'実績調書【通常版】 '!AD43</f>
        <v>0</v>
      </c>
      <c r="KR6" s="138">
        <f>'実績調書【通常版】 '!AE43</f>
        <v>0</v>
      </c>
      <c r="KS6" s="138">
        <f>'実績調書【通常版】 '!AF43</f>
        <v>0</v>
      </c>
      <c r="KT6" s="138">
        <f>'実績調書【通常版】 '!AG43</f>
        <v>0</v>
      </c>
      <c r="KU6" s="210">
        <f>'実績調書【通常版】 '!AH43</f>
        <v>0</v>
      </c>
      <c r="KV6" s="211" t="str">
        <f>IF('実績調書【通常版】 '!AI43=0,"休",'実績調書【通常版】 '!AI43)</f>
        <v>休</v>
      </c>
      <c r="KW6" s="138" t="str">
        <f>IF('実績調書【通常版】 '!AJ43=0,"休",'実績調書【通常版】 '!AJ43)</f>
        <v>休</v>
      </c>
      <c r="KX6" s="191" t="str">
        <f>IF('実績調書【通常版】 '!AK43=0,"休",'実績調書【通常版】 '!AK43)</f>
        <v>休</v>
      </c>
      <c r="KY6" s="190" t="str">
        <f>IF('実績調書【通常版】 '!G43=0,"休",'実績調書【通常版】 '!G43)</f>
        <v>休</v>
      </c>
      <c r="KZ6" s="138" t="str">
        <f>IF('実績調書【通常版】 '!H43=0,"休",'実績調書【通常版】 '!H43)</f>
        <v>休</v>
      </c>
      <c r="LA6" s="212" t="str">
        <f>IF('実績調書【通常版】 '!I43=0,"休",'実績調書【通常版】 '!I43)</f>
        <v>休</v>
      </c>
      <c r="LB6" s="137">
        <f>'実績調書【通常版】 '!J47</f>
        <v>0</v>
      </c>
      <c r="LC6" s="138">
        <f>'実績調書【通常版】 '!K47</f>
        <v>0</v>
      </c>
      <c r="LD6" s="138">
        <f>'実績調書【通常版】 '!L47</f>
        <v>0</v>
      </c>
      <c r="LE6" s="138">
        <f>'実績調書【通常版】 '!M47</f>
        <v>0</v>
      </c>
      <c r="LF6" s="138">
        <f>'実績調書【通常版】 '!N47</f>
        <v>0</v>
      </c>
      <c r="LG6" s="138">
        <f>'実績調書【通常版】 '!O47</f>
        <v>0</v>
      </c>
      <c r="LH6" s="138">
        <f>'実績調書【通常版】 '!P47</f>
        <v>0</v>
      </c>
      <c r="LI6" s="138">
        <f>'実績調書【通常版】 '!Q47</f>
        <v>0</v>
      </c>
      <c r="LJ6" s="138">
        <f>'実績調書【通常版】 '!R47</f>
        <v>0</v>
      </c>
      <c r="LK6" s="138">
        <f>'実績調書【通常版】 '!S47</f>
        <v>0</v>
      </c>
      <c r="LL6" s="138">
        <f>'実績調書【通常版】 '!T47</f>
        <v>0</v>
      </c>
      <c r="LM6" s="138">
        <f>'実績調書【通常版】 '!U47</f>
        <v>0</v>
      </c>
      <c r="LN6" s="138">
        <f>'実績調書【通常版】 '!V47</f>
        <v>0</v>
      </c>
      <c r="LO6" s="138">
        <f>'実績調書【通常版】 '!W47</f>
        <v>0</v>
      </c>
      <c r="LP6" s="138">
        <f>'実績調書【通常版】 '!X47</f>
        <v>0</v>
      </c>
      <c r="LQ6" s="138">
        <f>'実績調書【通常版】 '!Y47</f>
        <v>0</v>
      </c>
      <c r="LR6" s="138">
        <f>'実績調書【通常版】 '!Z47</f>
        <v>0</v>
      </c>
      <c r="LS6" s="138">
        <f>'実績調書【通常版】 '!AA47</f>
        <v>0</v>
      </c>
      <c r="LT6" s="138">
        <f>'実績調書【通常版】 '!AB47</f>
        <v>0</v>
      </c>
      <c r="LU6" s="138">
        <f>'実績調書【通常版】 '!AC47</f>
        <v>0</v>
      </c>
      <c r="LV6" s="138">
        <f>'実績調書【通常版】 '!AD47</f>
        <v>0</v>
      </c>
      <c r="LW6" s="138">
        <f>'実績調書【通常版】 '!AE47</f>
        <v>0</v>
      </c>
      <c r="LX6" s="138">
        <f>'実績調書【通常版】 '!AF47</f>
        <v>0</v>
      </c>
      <c r="LY6" s="138">
        <f>'実績調書【通常版】 '!AG47</f>
        <v>0</v>
      </c>
      <c r="LZ6" s="138">
        <f>'実績調書【通常版】 '!AH47</f>
        <v>0</v>
      </c>
      <c r="MA6" s="138">
        <f>'実績調書【通常版】 '!AI47</f>
        <v>0</v>
      </c>
      <c r="MB6" s="138">
        <f>'実績調書【通常版】 '!AJ47</f>
        <v>0</v>
      </c>
      <c r="MC6" s="191">
        <f>'実績調書【通常版】 '!AK47</f>
        <v>0</v>
      </c>
      <c r="MD6" s="190">
        <f>'実績調書【通常版】 '!G51</f>
        <v>0</v>
      </c>
      <c r="ME6" s="138">
        <f>'実績調書【通常版】 '!H51</f>
        <v>0</v>
      </c>
      <c r="MF6" s="138">
        <f>'実績調書【通常版】 '!I51</f>
        <v>0</v>
      </c>
      <c r="MG6" s="138">
        <f>'実績調書【通常版】 '!J51</f>
        <v>0</v>
      </c>
      <c r="MH6" s="138">
        <f>'実績調書【通常版】 '!K51</f>
        <v>0</v>
      </c>
      <c r="MI6" s="138">
        <f>'実績調書【通常版】 '!L51</f>
        <v>0</v>
      </c>
      <c r="MJ6" s="138">
        <f>'実績調書【通常版】 '!M51</f>
        <v>0</v>
      </c>
      <c r="MK6" s="138">
        <f>'実績調書【通常版】 '!N51</f>
        <v>0</v>
      </c>
      <c r="ML6" s="138">
        <f>'実績調書【通常版】 '!O51</f>
        <v>0</v>
      </c>
      <c r="MM6" s="138">
        <f>'実績調書【通常版】 '!P51</f>
        <v>0</v>
      </c>
      <c r="MN6" s="138">
        <f>'実績調書【通常版】 '!Q51</f>
        <v>0</v>
      </c>
      <c r="MO6" s="138">
        <f>'実績調書【通常版】 '!R51</f>
        <v>0</v>
      </c>
      <c r="MP6" s="138">
        <f>'実績調書【通常版】 '!S51</f>
        <v>0</v>
      </c>
      <c r="MQ6" s="138">
        <f>'実績調書【通常版】 '!T51</f>
        <v>0</v>
      </c>
      <c r="MR6" s="138">
        <f>'実績調書【通常版】 '!U51</f>
        <v>0</v>
      </c>
      <c r="MS6" s="138">
        <f>'実績調書【通常版】 '!V51</f>
        <v>0</v>
      </c>
      <c r="MT6" s="138">
        <f>'実績調書【通常版】 '!W51</f>
        <v>0</v>
      </c>
      <c r="MU6" s="138">
        <f>'実績調書【通常版】 '!X51</f>
        <v>0</v>
      </c>
      <c r="MV6" s="138">
        <f>'実績調書【通常版】 '!Y51</f>
        <v>0</v>
      </c>
      <c r="MW6" s="138">
        <f>'実績調書【通常版】 '!Z51</f>
        <v>0</v>
      </c>
      <c r="MX6" s="138">
        <f>'実績調書【通常版】 '!AA51</f>
        <v>0</v>
      </c>
      <c r="MY6" s="138">
        <f>'実績調書【通常版】 '!AB51</f>
        <v>0</v>
      </c>
      <c r="MZ6" s="138">
        <f>'実績調書【通常版】 '!AC51</f>
        <v>0</v>
      </c>
      <c r="NA6" s="138">
        <f>'実績調書【通常版】 '!AD51</f>
        <v>0</v>
      </c>
      <c r="NB6" s="138">
        <f>'実績調書【通常版】 '!AE51</f>
        <v>0</v>
      </c>
      <c r="NC6" s="138">
        <f>'実績調書【通常版】 '!AF51</f>
        <v>0</v>
      </c>
      <c r="ND6" s="138">
        <f>'実績調書【通常版】 '!AG51</f>
        <v>0</v>
      </c>
      <c r="NE6" s="138">
        <f>'実績調書【通常版】 '!AH51</f>
        <v>0</v>
      </c>
      <c r="NF6" s="191">
        <f>'実績調書【通常版】 '!AI51</f>
        <v>0</v>
      </c>
      <c r="NG6" s="190">
        <f>'実績調書【通常版】 '!G55</f>
        <v>0</v>
      </c>
      <c r="NH6" s="138">
        <f>'実績調書【通常版】 '!H55</f>
        <v>0</v>
      </c>
      <c r="NI6" s="138">
        <f>'実績調書【通常版】 '!I55</f>
        <v>0</v>
      </c>
      <c r="NJ6" s="138">
        <f>'実績調書【通常版】 '!J55</f>
        <v>0</v>
      </c>
      <c r="NK6" s="138">
        <f>'実績調書【通常版】 '!K55</f>
        <v>0</v>
      </c>
      <c r="NL6" s="138">
        <f>'実績調書【通常版】 '!L55</f>
        <v>0</v>
      </c>
      <c r="NM6" s="138">
        <f>'実績調書【通常版】 '!M55</f>
        <v>0</v>
      </c>
      <c r="NN6" s="138">
        <f>'実績調書【通常版】 '!N55</f>
        <v>0</v>
      </c>
      <c r="NO6" s="138">
        <f>'実績調書【通常版】 '!O55</f>
        <v>0</v>
      </c>
      <c r="NP6" s="138">
        <f>'実績調書【通常版】 '!P55</f>
        <v>0</v>
      </c>
      <c r="NQ6" s="138">
        <f>'実績調書【通常版】 '!Q55</f>
        <v>0</v>
      </c>
      <c r="NR6" s="138">
        <f>'実績調書【通常版】 '!R55</f>
        <v>0</v>
      </c>
      <c r="NS6" s="138">
        <f>'実績調書【通常版】 '!S55</f>
        <v>0</v>
      </c>
      <c r="NT6" s="138">
        <f>'実績調書【通常版】 '!T55</f>
        <v>0</v>
      </c>
      <c r="NU6" s="138">
        <f>'実績調書【通常版】 '!U55</f>
        <v>0</v>
      </c>
      <c r="NV6" s="138">
        <f>'実績調書【通常版】 '!V55</f>
        <v>0</v>
      </c>
      <c r="NW6" s="138">
        <f>'実績調書【通常版】 '!W55</f>
        <v>0</v>
      </c>
      <c r="NX6" s="138">
        <f>'実績調書【通常版】 '!X55</f>
        <v>0</v>
      </c>
      <c r="NY6" s="138">
        <f>'実績調書【通常版】 '!Y55</f>
        <v>0</v>
      </c>
      <c r="NZ6" s="138">
        <f>'実績調書【通常版】 '!Z55</f>
        <v>0</v>
      </c>
      <c r="OA6" s="138">
        <f>'実績調書【通常版】 '!AA55</f>
        <v>0</v>
      </c>
      <c r="OB6" s="138">
        <f>'実績調書【通常版】 '!AB55</f>
        <v>0</v>
      </c>
      <c r="OC6" s="138">
        <f>'実績調書【通常版】 '!AC55</f>
        <v>0</v>
      </c>
      <c r="OD6" s="138">
        <f>'実績調書【通常版】 '!AD55</f>
        <v>0</v>
      </c>
      <c r="OE6" s="138">
        <f>'実績調書【通常版】 '!AE55</f>
        <v>0</v>
      </c>
      <c r="OF6" s="138">
        <f>'実績調書【通常版】 '!AF55</f>
        <v>0</v>
      </c>
      <c r="OG6" s="138">
        <f>'実績調書【通常版】 '!AG55</f>
        <v>0</v>
      </c>
      <c r="OH6" s="138">
        <f>'実績調書【通常版】 '!AH55</f>
        <v>0</v>
      </c>
      <c r="OI6" s="138">
        <f>'実績調書【通常版】 '!AI55</f>
        <v>0</v>
      </c>
      <c r="OJ6" s="138">
        <f>'実績調書【通常版】 '!AJ55</f>
        <v>0</v>
      </c>
      <c r="OK6" s="191">
        <f>'実績調書【通常版】 '!AK55</f>
        <v>0</v>
      </c>
      <c r="ON6" s="39"/>
    </row>
    <row r="7" spans="2:404" ht="13.5" customHeight="1" x14ac:dyDescent="0.15">
      <c r="B7" s="200" t="s">
        <v>10</v>
      </c>
      <c r="C7" s="135"/>
      <c r="D7" s="201"/>
      <c r="E7" s="190">
        <f>'実績調書【通常版】 '!G8</f>
        <v>0</v>
      </c>
      <c r="F7" s="138">
        <f>'実績調書【通常版】 '!H8</f>
        <v>0</v>
      </c>
      <c r="G7" s="138">
        <f>'実績調書【通常版】 '!I8</f>
        <v>0</v>
      </c>
      <c r="H7" s="138">
        <f>'実績調書【通常版】 '!J8</f>
        <v>0</v>
      </c>
      <c r="I7" s="138">
        <f>'実績調書【通常版】 '!K8</f>
        <v>0</v>
      </c>
      <c r="J7" s="138">
        <f>'実績調書【通常版】 '!L8</f>
        <v>0</v>
      </c>
      <c r="K7" s="138">
        <f>'実績調書【通常版】 '!M8</f>
        <v>0</v>
      </c>
      <c r="L7" s="138">
        <f>'実績調書【通常版】 '!N8</f>
        <v>0</v>
      </c>
      <c r="M7" s="138">
        <f>'実績調書【通常版】 '!O8</f>
        <v>0</v>
      </c>
      <c r="N7" s="138">
        <f>'実績調書【通常版】 '!P8</f>
        <v>0</v>
      </c>
      <c r="O7" s="138">
        <f>'実績調書【通常版】 '!Q8</f>
        <v>0</v>
      </c>
      <c r="P7" s="138">
        <f>'実績調書【通常版】 '!R8</f>
        <v>0</v>
      </c>
      <c r="Q7" s="138">
        <f>'実績調書【通常版】 '!S8</f>
        <v>0</v>
      </c>
      <c r="R7" s="138">
        <f>'実績調書【通常版】 '!T8</f>
        <v>0</v>
      </c>
      <c r="S7" s="138">
        <f>'実績調書【通常版】 '!U8</f>
        <v>0</v>
      </c>
      <c r="T7" s="138">
        <f>'実績調書【通常版】 '!V8</f>
        <v>0</v>
      </c>
      <c r="U7" s="138">
        <f>'実績調書【通常版】 '!W8</f>
        <v>0</v>
      </c>
      <c r="V7" s="138">
        <f>'実績調書【通常版】 '!X8</f>
        <v>0</v>
      </c>
      <c r="W7" s="138">
        <f>'実績調書【通常版】 '!Y8</f>
        <v>0</v>
      </c>
      <c r="X7" s="138">
        <f>'実績調書【通常版】 '!Z8</f>
        <v>0</v>
      </c>
      <c r="Y7" s="138">
        <f>'実績調書【通常版】 '!AA8</f>
        <v>0</v>
      </c>
      <c r="Z7" s="138">
        <f>'実績調書【通常版】 '!AB8</f>
        <v>0</v>
      </c>
      <c r="AA7" s="138">
        <f>'実績調書【通常版】 '!AC8</f>
        <v>0</v>
      </c>
      <c r="AB7" s="138">
        <f>'実績調書【通常版】 '!AD8</f>
        <v>0</v>
      </c>
      <c r="AC7" s="138">
        <f>'実績調書【通常版】 '!AE8</f>
        <v>0</v>
      </c>
      <c r="AD7" s="138">
        <f>'実績調書【通常版】 '!AF8</f>
        <v>0</v>
      </c>
      <c r="AE7" s="138">
        <f>'実績調書【通常版】 '!AG8</f>
        <v>0</v>
      </c>
      <c r="AF7" s="138">
        <f>'実績調書【通常版】 '!AH8</f>
        <v>0</v>
      </c>
      <c r="AG7" s="138">
        <f>'実績調書【通常版】 '!AI8</f>
        <v>0</v>
      </c>
      <c r="AH7" s="138">
        <f>'実績調書【通常版】 '!AJ8</f>
        <v>0</v>
      </c>
      <c r="AI7" s="191">
        <f>'実績調書【通常版】 '!AK8</f>
        <v>0</v>
      </c>
      <c r="AJ7" s="190">
        <f>'実績調書【通常版】 '!G12</f>
        <v>0</v>
      </c>
      <c r="AK7" s="138">
        <f>'実績調書【通常版】 '!H12</f>
        <v>0</v>
      </c>
      <c r="AL7" s="138">
        <f>'実績調書【通常版】 '!I12</f>
        <v>0</v>
      </c>
      <c r="AM7" s="138">
        <f>'実績調書【通常版】 '!J12</f>
        <v>0</v>
      </c>
      <c r="AN7" s="138">
        <f>'実績調書【通常版】 '!K12</f>
        <v>0</v>
      </c>
      <c r="AO7" s="138">
        <f>'実績調書【通常版】 '!L12</f>
        <v>0</v>
      </c>
      <c r="AP7" s="138">
        <f>'実績調書【通常版】 '!M12</f>
        <v>0</v>
      </c>
      <c r="AQ7" s="138">
        <f>'実績調書【通常版】 '!N12</f>
        <v>0</v>
      </c>
      <c r="AR7" s="138">
        <f>'実績調書【通常版】 '!O12</f>
        <v>0</v>
      </c>
      <c r="AS7" s="138">
        <f>'実績調書【通常版】 '!P12</f>
        <v>0</v>
      </c>
      <c r="AT7" s="138">
        <f>'実績調書【通常版】 '!Q12</f>
        <v>0</v>
      </c>
      <c r="AU7" s="138">
        <f>'実績調書【通常版】 '!R12</f>
        <v>0</v>
      </c>
      <c r="AV7" s="138">
        <f>'実績調書【通常版】 '!S12</f>
        <v>0</v>
      </c>
      <c r="AW7" s="138">
        <f>'実績調書【通常版】 '!T12</f>
        <v>0</v>
      </c>
      <c r="AX7" s="138">
        <f>'実績調書【通常版】 '!U12</f>
        <v>0</v>
      </c>
      <c r="AY7" s="138">
        <f>'実績調書【通常版】 '!V12</f>
        <v>0</v>
      </c>
      <c r="AZ7" s="138">
        <f>'実績調書【通常版】 '!W12</f>
        <v>0</v>
      </c>
      <c r="BA7" s="138">
        <f>'実績調書【通常版】 '!X12</f>
        <v>0</v>
      </c>
      <c r="BB7" s="138">
        <f>'実績調書【通常版】 '!Y12</f>
        <v>0</v>
      </c>
      <c r="BC7" s="138">
        <f>'実績調書【通常版】 '!Z12</f>
        <v>0</v>
      </c>
      <c r="BD7" s="138">
        <f>'実績調書【通常版】 '!AA12</f>
        <v>0</v>
      </c>
      <c r="BE7" s="138">
        <f>'実績調書【通常版】 '!AB12</f>
        <v>0</v>
      </c>
      <c r="BF7" s="138">
        <f>'実績調書【通常版】 '!AC12</f>
        <v>0</v>
      </c>
      <c r="BG7" s="138">
        <f>'実績調書【通常版】 '!AD12</f>
        <v>0</v>
      </c>
      <c r="BH7" s="138">
        <f>'実績調書【通常版】 '!AE12</f>
        <v>0</v>
      </c>
      <c r="BI7" s="138">
        <f>'実績調書【通常版】 '!AF12</f>
        <v>0</v>
      </c>
      <c r="BJ7" s="138">
        <f>'実績調書【通常版】 '!AG12</f>
        <v>0</v>
      </c>
      <c r="BK7" s="138">
        <f>'実績調書【通常版】 '!AH12</f>
        <v>0</v>
      </c>
      <c r="BL7" s="138">
        <f>'実績調書【通常版】 '!AI12</f>
        <v>0</v>
      </c>
      <c r="BM7" s="191">
        <f>'実績調書【通常版】 '!AJ12</f>
        <v>0</v>
      </c>
      <c r="BN7" s="190">
        <f>'実績調書【通常版】 '!G16</f>
        <v>0</v>
      </c>
      <c r="BO7" s="138">
        <f>'実績調書【通常版】 '!H16</f>
        <v>0</v>
      </c>
      <c r="BP7" s="138">
        <f>'実績調書【通常版】 '!I16</f>
        <v>0</v>
      </c>
      <c r="BQ7" s="138">
        <f>'実績調書【通常版】 '!J16</f>
        <v>0</v>
      </c>
      <c r="BR7" s="138">
        <f>'実績調書【通常版】 '!K16</f>
        <v>0</v>
      </c>
      <c r="BS7" s="138">
        <f>'実績調書【通常版】 '!L16</f>
        <v>0</v>
      </c>
      <c r="BT7" s="138">
        <f>'実績調書【通常版】 '!M16</f>
        <v>0</v>
      </c>
      <c r="BU7" s="138">
        <f>'実績調書【通常版】 '!N16</f>
        <v>0</v>
      </c>
      <c r="BV7" s="138">
        <f>'実績調書【通常版】 '!O16</f>
        <v>0</v>
      </c>
      <c r="BW7" s="138">
        <f>'実績調書【通常版】 '!P16</f>
        <v>0</v>
      </c>
      <c r="BX7" s="138">
        <f>'実績調書【通常版】 '!Q16</f>
        <v>0</v>
      </c>
      <c r="BY7" s="138">
        <f>'実績調書【通常版】 '!R16</f>
        <v>0</v>
      </c>
      <c r="BZ7" s="138">
        <f>'実績調書【通常版】 '!S16</f>
        <v>0</v>
      </c>
      <c r="CA7" s="138">
        <f>'実績調書【通常版】 '!T16</f>
        <v>0</v>
      </c>
      <c r="CB7" s="138">
        <f>'実績調書【通常版】 '!U16</f>
        <v>0</v>
      </c>
      <c r="CC7" s="138">
        <f>'実績調書【通常版】 '!V16</f>
        <v>0</v>
      </c>
      <c r="CD7" s="138">
        <f>'実績調書【通常版】 '!W16</f>
        <v>0</v>
      </c>
      <c r="CE7" s="138">
        <f>'実績調書【通常版】 '!X16</f>
        <v>0</v>
      </c>
      <c r="CF7" s="138">
        <f>'実績調書【通常版】 '!Y16</f>
        <v>0</v>
      </c>
      <c r="CG7" s="138">
        <f>'実績調書【通常版】 '!Z16</f>
        <v>0</v>
      </c>
      <c r="CH7" s="138">
        <f>'実績調書【通常版】 '!AA16</f>
        <v>0</v>
      </c>
      <c r="CI7" s="138">
        <f>'実績調書【通常版】 '!AB16</f>
        <v>0</v>
      </c>
      <c r="CJ7" s="138">
        <f>'実績調書【通常版】 '!AC16</f>
        <v>0</v>
      </c>
      <c r="CK7" s="138">
        <f>'実績調書【通常版】 '!AD16</f>
        <v>0</v>
      </c>
      <c r="CL7" s="138">
        <f>'実績調書【通常版】 '!AE16</f>
        <v>0</v>
      </c>
      <c r="CM7" s="138">
        <f>'実績調書【通常版】 '!AF16</f>
        <v>0</v>
      </c>
      <c r="CN7" s="138">
        <f>'実績調書【通常版】 '!AG16</f>
        <v>0</v>
      </c>
      <c r="CO7" s="138">
        <f>'実績調書【通常版】 '!AH16</f>
        <v>0</v>
      </c>
      <c r="CP7" s="138">
        <f>'実績調書【通常版】 '!AI16</f>
        <v>0</v>
      </c>
      <c r="CQ7" s="138">
        <f>'実績調書【通常版】 '!AJ16</f>
        <v>0</v>
      </c>
      <c r="CR7" s="191">
        <f>'実績調書【通常版】 '!AK16</f>
        <v>0</v>
      </c>
      <c r="CS7" s="190">
        <f>'実績調書【通常版】 '!G20</f>
        <v>0</v>
      </c>
      <c r="CT7" s="138">
        <f>'実績調書【通常版】 '!H20</f>
        <v>0</v>
      </c>
      <c r="CU7" s="138">
        <f>'実績調書【通常版】 '!I20</f>
        <v>0</v>
      </c>
      <c r="CV7" s="138">
        <f>'実績調書【通常版】 '!J20</f>
        <v>0</v>
      </c>
      <c r="CW7" s="138">
        <f>'実績調書【通常版】 '!K20</f>
        <v>0</v>
      </c>
      <c r="CX7" s="138">
        <f>'実績調書【通常版】 '!L20</f>
        <v>0</v>
      </c>
      <c r="CY7" s="138">
        <f>'実績調書【通常版】 '!M20</f>
        <v>0</v>
      </c>
      <c r="CZ7" s="138">
        <f>'実績調書【通常版】 '!N20</f>
        <v>0</v>
      </c>
      <c r="DA7" s="138">
        <f>'実績調書【通常版】 '!O20</f>
        <v>0</v>
      </c>
      <c r="DB7" s="138">
        <f>'実績調書【通常版】 '!P20</f>
        <v>0</v>
      </c>
      <c r="DC7" s="138">
        <f>'実績調書【通常版】 '!Q20</f>
        <v>0</v>
      </c>
      <c r="DD7" s="138">
        <f>'実績調書【通常版】 '!R20</f>
        <v>0</v>
      </c>
      <c r="DE7" s="138">
        <f>'実績調書【通常版】 '!S20</f>
        <v>0</v>
      </c>
      <c r="DF7" s="138">
        <f>'実績調書【通常版】 '!T20</f>
        <v>0</v>
      </c>
      <c r="DG7" s="138">
        <f>'実績調書【通常版】 '!U20</f>
        <v>0</v>
      </c>
      <c r="DH7" s="138">
        <f>'実績調書【通常版】 '!V20</f>
        <v>0</v>
      </c>
      <c r="DI7" s="138">
        <f>'実績調書【通常版】 '!W20</f>
        <v>0</v>
      </c>
      <c r="DJ7" s="138">
        <f>'実績調書【通常版】 '!X20</f>
        <v>0</v>
      </c>
      <c r="DK7" s="138">
        <f>'実績調書【通常版】 '!Y20</f>
        <v>0</v>
      </c>
      <c r="DL7" s="138">
        <f>'実績調書【通常版】 '!Z20</f>
        <v>0</v>
      </c>
      <c r="DM7" s="138">
        <f>'実績調書【通常版】 '!AA20</f>
        <v>0</v>
      </c>
      <c r="DN7" s="138">
        <f>'実績調書【通常版】 '!AB20</f>
        <v>0</v>
      </c>
      <c r="DO7" s="138">
        <f>'実績調書【通常版】 '!AC20</f>
        <v>0</v>
      </c>
      <c r="DP7" s="138">
        <f>'実績調書【通常版】 '!AD20</f>
        <v>0</v>
      </c>
      <c r="DQ7" s="138">
        <f>'実績調書【通常版】 '!AE20</f>
        <v>0</v>
      </c>
      <c r="DR7" s="138">
        <f>'実績調書【通常版】 '!AF20</f>
        <v>0</v>
      </c>
      <c r="DS7" s="138">
        <f>'実績調書【通常版】 '!AG20</f>
        <v>0</v>
      </c>
      <c r="DT7" s="138">
        <f>'実績調書【通常版】 '!AH20</f>
        <v>0</v>
      </c>
      <c r="DU7" s="138">
        <f>'実績調書【通常版】 '!AI20</f>
        <v>0</v>
      </c>
      <c r="DV7" s="191">
        <f>'実績調書【通常版】 '!AJ20</f>
        <v>0</v>
      </c>
      <c r="DW7" s="190">
        <f>'実績調書【通常版】 '!G24</f>
        <v>0</v>
      </c>
      <c r="DX7" s="138">
        <f>'実績調書【通常版】 '!H24</f>
        <v>0</v>
      </c>
      <c r="DY7" s="138">
        <f>'実績調書【通常版】 '!I24</f>
        <v>0</v>
      </c>
      <c r="DZ7" s="138">
        <f>'実績調書【通常版】 '!J24</f>
        <v>0</v>
      </c>
      <c r="EA7" s="138">
        <f>'実績調書【通常版】 '!K24</f>
        <v>0</v>
      </c>
      <c r="EB7" s="138">
        <f>'実績調書【通常版】 '!L24</f>
        <v>0</v>
      </c>
      <c r="EC7" s="138">
        <f>'実績調書【通常版】 '!M24</f>
        <v>0</v>
      </c>
      <c r="ED7" s="138">
        <f>'実績調書【通常版】 '!N24</f>
        <v>0</v>
      </c>
      <c r="EE7" s="138">
        <f>'実績調書【通常版】 '!O24</f>
        <v>0</v>
      </c>
      <c r="EF7" s="138">
        <f>'実績調書【通常版】 '!P24</f>
        <v>0</v>
      </c>
      <c r="EG7" s="138">
        <f>'実績調書【通常版】 '!Q24</f>
        <v>0</v>
      </c>
      <c r="EH7" s="138">
        <f>'実績調書【通常版】 '!R24</f>
        <v>0</v>
      </c>
      <c r="EI7" s="138">
        <f>'実績調書【通常版】 '!S24</f>
        <v>0</v>
      </c>
      <c r="EJ7" s="138">
        <f>'実績調書【通常版】 '!T24</f>
        <v>0</v>
      </c>
      <c r="EK7" s="138">
        <f>'実績調書【通常版】 '!U24</f>
        <v>0</v>
      </c>
      <c r="EL7" s="138">
        <f>'実績調書【通常版】 '!V24</f>
        <v>0</v>
      </c>
      <c r="EM7" s="138">
        <f>'実績調書【通常版】 '!W24</f>
        <v>0</v>
      </c>
      <c r="EN7" s="138">
        <f>'実績調書【通常版】 '!X24</f>
        <v>0</v>
      </c>
      <c r="EO7" s="138">
        <f>'実績調書【通常版】 '!Y24</f>
        <v>0</v>
      </c>
      <c r="EP7" s="138">
        <f>'実績調書【通常版】 '!Z24</f>
        <v>0</v>
      </c>
      <c r="EQ7" s="138">
        <f>'実績調書【通常版】 '!AA24</f>
        <v>0</v>
      </c>
      <c r="ER7" s="138">
        <f>'実績調書【通常版】 '!AB24</f>
        <v>0</v>
      </c>
      <c r="ES7" s="138">
        <f>'実績調書【通常版】 '!AC24</f>
        <v>0</v>
      </c>
      <c r="ET7" s="138">
        <f>'実績調書【通常版】 '!AD24</f>
        <v>0</v>
      </c>
      <c r="EU7" s="138">
        <f>'実績調書【通常版】 '!AE24</f>
        <v>0</v>
      </c>
      <c r="EV7" s="138">
        <f>'実績調書【通常版】 '!AF24</f>
        <v>0</v>
      </c>
      <c r="EW7" s="138">
        <f>'実績調書【通常版】 '!AG24</f>
        <v>0</v>
      </c>
      <c r="EX7" s="138">
        <f>'実績調書【通常版】 '!AH24</f>
        <v>0</v>
      </c>
      <c r="EY7" s="138">
        <f>'実績調書【通常版】 '!AI24</f>
        <v>0</v>
      </c>
      <c r="EZ7" s="138">
        <f>'実績調書【通常版】 '!AJ24</f>
        <v>0</v>
      </c>
      <c r="FA7" s="191">
        <f>'実績調書【通常版】 '!AK24</f>
        <v>0</v>
      </c>
      <c r="FB7" s="190">
        <f>'実績調書【通常版】 '!G28</f>
        <v>0</v>
      </c>
      <c r="FC7" s="138">
        <f>'実績調書【通常版】 '!H28</f>
        <v>0</v>
      </c>
      <c r="FD7" s="138">
        <f>'実績調書【通常版】 '!I28</f>
        <v>0</v>
      </c>
      <c r="FE7" s="138">
        <f>'実績調書【通常版】 '!J28</f>
        <v>0</v>
      </c>
      <c r="FF7" s="138">
        <f>'実績調書【通常版】 '!K28</f>
        <v>0</v>
      </c>
      <c r="FG7" s="138">
        <f>'実績調書【通常版】 '!L28</f>
        <v>0</v>
      </c>
      <c r="FH7" s="138">
        <f>'実績調書【通常版】 '!M28</f>
        <v>0</v>
      </c>
      <c r="FI7" s="138">
        <f>'実績調書【通常版】 '!N28</f>
        <v>0</v>
      </c>
      <c r="FJ7" s="138">
        <f>'実績調書【通常版】 '!O28</f>
        <v>0</v>
      </c>
      <c r="FK7" s="138">
        <f>'実績調書【通常版】 '!P28</f>
        <v>0</v>
      </c>
      <c r="FL7" s="138">
        <f>'実績調書【通常版】 '!Q28</f>
        <v>0</v>
      </c>
      <c r="FM7" s="210">
        <f>'実績調書【通常版】 '!R28</f>
        <v>0</v>
      </c>
      <c r="FN7" s="211" t="str">
        <f>IF('実績調書【通常版】 '!S28=0,"休",'実績調書【通常版】 '!S28)</f>
        <v>休</v>
      </c>
      <c r="FO7" s="138" t="str">
        <f>IF('実績調書【通常版】 '!T28=0,"休",'実績調書【通常版】 '!T28)</f>
        <v>休</v>
      </c>
      <c r="FP7" s="212" t="str">
        <f>IF('実績調書【通常版】 '!U28=0,"休",'実績調書【通常版】 '!U28)</f>
        <v>休</v>
      </c>
      <c r="FQ7" s="137">
        <f>'実績調書【通常版】 '!V28</f>
        <v>0</v>
      </c>
      <c r="FR7" s="138">
        <f>'実績調書【通常版】 '!W28</f>
        <v>0</v>
      </c>
      <c r="FS7" s="138">
        <f>'実績調書【通常版】 '!X28</f>
        <v>0</v>
      </c>
      <c r="FT7" s="138">
        <f>'実績調書【通常版】 '!Y28</f>
        <v>0</v>
      </c>
      <c r="FU7" s="138">
        <f>'実績調書【通常版】 '!Z28</f>
        <v>0</v>
      </c>
      <c r="FV7" s="138">
        <f>'実績調書【通常版】 '!AA28</f>
        <v>0</v>
      </c>
      <c r="FW7" s="138">
        <f>'実績調書【通常版】 '!AB28</f>
        <v>0</v>
      </c>
      <c r="FX7" s="138">
        <f>'実績調書【通常版】 '!AC28</f>
        <v>0</v>
      </c>
      <c r="FY7" s="138">
        <f>'実績調書【通常版】 '!AD28</f>
        <v>0</v>
      </c>
      <c r="FZ7" s="138">
        <f>'実績調書【通常版】 '!AE28</f>
        <v>0</v>
      </c>
      <c r="GA7" s="138">
        <f>'実績調書【通常版】 '!AF28</f>
        <v>0</v>
      </c>
      <c r="GB7" s="138">
        <f>'実績調書【通常版】 '!AG28</f>
        <v>0</v>
      </c>
      <c r="GC7" s="138">
        <f>'実績調書【通常版】 '!AH28</f>
        <v>0</v>
      </c>
      <c r="GD7" s="138">
        <f>'実績調書【通常版】 '!AI28</f>
        <v>0</v>
      </c>
      <c r="GE7" s="138">
        <f>'実績調書【通常版】 '!AJ28</f>
        <v>0</v>
      </c>
      <c r="GF7" s="191">
        <f>'実績調書【通常版】 '!AK28</f>
        <v>0</v>
      </c>
      <c r="GG7" s="190">
        <f>'実績調書【通常版】 '!G32</f>
        <v>0</v>
      </c>
      <c r="GH7" s="138">
        <f>'実績調書【通常版】 '!H32</f>
        <v>0</v>
      </c>
      <c r="GI7" s="138">
        <f>'実績調書【通常版】 '!I32</f>
        <v>0</v>
      </c>
      <c r="GJ7" s="138">
        <f>'実績調書【通常版】 '!J32</f>
        <v>0</v>
      </c>
      <c r="GK7" s="138">
        <f>'実績調書【通常版】 '!K32</f>
        <v>0</v>
      </c>
      <c r="GL7" s="138">
        <f>'実績調書【通常版】 '!L32</f>
        <v>0</v>
      </c>
      <c r="GM7" s="138">
        <f>'実績調書【通常版】 '!M32</f>
        <v>0</v>
      </c>
      <c r="GN7" s="138">
        <f>'実績調書【通常版】 '!N32</f>
        <v>0</v>
      </c>
      <c r="GO7" s="138">
        <f>'実績調書【通常版】 '!O32</f>
        <v>0</v>
      </c>
      <c r="GP7" s="138">
        <f>'実績調書【通常版】 '!P32</f>
        <v>0</v>
      </c>
      <c r="GQ7" s="138">
        <f>'実績調書【通常版】 '!Q32</f>
        <v>0</v>
      </c>
      <c r="GR7" s="138">
        <f>'実績調書【通常版】 '!R32</f>
        <v>0</v>
      </c>
      <c r="GS7" s="138">
        <f>'実績調書【通常版】 '!S32</f>
        <v>0</v>
      </c>
      <c r="GT7" s="138">
        <f>'実績調書【通常版】 '!T32</f>
        <v>0</v>
      </c>
      <c r="GU7" s="138">
        <f>'実績調書【通常版】 '!U32</f>
        <v>0</v>
      </c>
      <c r="GV7" s="138">
        <f>'実績調書【通常版】 '!V32</f>
        <v>0</v>
      </c>
      <c r="GW7" s="138">
        <f>'実績調書【通常版】 '!W32</f>
        <v>0</v>
      </c>
      <c r="GX7" s="138">
        <f>'実績調書【通常版】 '!X32</f>
        <v>0</v>
      </c>
      <c r="GY7" s="138">
        <f>'実績調書【通常版】 '!Y32</f>
        <v>0</v>
      </c>
      <c r="GZ7" s="138">
        <f>'実績調書【通常版】 '!Z32</f>
        <v>0</v>
      </c>
      <c r="HA7" s="138">
        <f>'実績調書【通常版】 '!AA32</f>
        <v>0</v>
      </c>
      <c r="HB7" s="138">
        <f>'実績調書【通常版】 '!AB32</f>
        <v>0</v>
      </c>
      <c r="HC7" s="138">
        <f>'実績調書【通常版】 '!AC32</f>
        <v>0</v>
      </c>
      <c r="HD7" s="138">
        <f>'実績調書【通常版】 '!AD32</f>
        <v>0</v>
      </c>
      <c r="HE7" s="138">
        <f>'実績調書【通常版】 '!AE32</f>
        <v>0</v>
      </c>
      <c r="HF7" s="138">
        <f>'実績調書【通常版】 '!AF32</f>
        <v>0</v>
      </c>
      <c r="HG7" s="138">
        <f>'実績調書【通常版】 '!AG32</f>
        <v>0</v>
      </c>
      <c r="HH7" s="138">
        <f>'実績調書【通常版】 '!AH32</f>
        <v>0</v>
      </c>
      <c r="HI7" s="138">
        <f>'実績調書【通常版】 '!AI32</f>
        <v>0</v>
      </c>
      <c r="HJ7" s="191">
        <f>'実績調書【通常版】 '!AJ32</f>
        <v>0</v>
      </c>
      <c r="HK7" s="190">
        <f>'実績調書【通常版】 '!G36</f>
        <v>0</v>
      </c>
      <c r="HL7" s="138">
        <f>'実績調書【通常版】 '!H36</f>
        <v>0</v>
      </c>
      <c r="HM7" s="138">
        <f>'実績調書【通常版】 '!I36</f>
        <v>0</v>
      </c>
      <c r="HN7" s="138">
        <f>'実績調書【通常版】 '!J36</f>
        <v>0</v>
      </c>
      <c r="HO7" s="138">
        <f>'実績調書【通常版】 '!K36</f>
        <v>0</v>
      </c>
      <c r="HP7" s="138">
        <f>'実績調書【通常版】 '!L36</f>
        <v>0</v>
      </c>
      <c r="HQ7" s="138">
        <f>'実績調書【通常版】 '!M36</f>
        <v>0</v>
      </c>
      <c r="HR7" s="138">
        <f>'実績調書【通常版】 '!N36</f>
        <v>0</v>
      </c>
      <c r="HS7" s="138">
        <f>'実績調書【通常版】 '!O36</f>
        <v>0</v>
      </c>
      <c r="HT7" s="138">
        <f>'実績調書【通常版】 '!P36</f>
        <v>0</v>
      </c>
      <c r="HU7" s="138">
        <f>'実績調書【通常版】 '!Q36</f>
        <v>0</v>
      </c>
      <c r="HV7" s="138">
        <f>'実績調書【通常版】 '!R36</f>
        <v>0</v>
      </c>
      <c r="HW7" s="138">
        <f>'実績調書【通常版】 '!S36</f>
        <v>0</v>
      </c>
      <c r="HX7" s="138">
        <f>'実績調書【通常版】 '!T36</f>
        <v>0</v>
      </c>
      <c r="HY7" s="138">
        <f>'実績調書【通常版】 '!U36</f>
        <v>0</v>
      </c>
      <c r="HZ7" s="138">
        <f>'実績調書【通常版】 '!V36</f>
        <v>0</v>
      </c>
      <c r="IA7" s="138">
        <f>'実績調書【通常版】 '!W36</f>
        <v>0</v>
      </c>
      <c r="IB7" s="138">
        <f>'実績調書【通常版】 '!X36</f>
        <v>0</v>
      </c>
      <c r="IC7" s="138">
        <f>'実績調書【通常版】 '!Y36</f>
        <v>0</v>
      </c>
      <c r="ID7" s="138">
        <f>'実績調書【通常版】 '!Z36</f>
        <v>0</v>
      </c>
      <c r="IE7" s="138">
        <f>'実績調書【通常版】 '!AA36</f>
        <v>0</v>
      </c>
      <c r="IF7" s="138">
        <f>'実績調書【通常版】 '!AB36</f>
        <v>0</v>
      </c>
      <c r="IG7" s="138">
        <f>'実績調書【通常版】 '!AC36</f>
        <v>0</v>
      </c>
      <c r="IH7" s="138">
        <f>'実績調書【通常版】 '!AD36</f>
        <v>0</v>
      </c>
      <c r="II7" s="138">
        <f>'実績調書【通常版】 '!AE36</f>
        <v>0</v>
      </c>
      <c r="IJ7" s="138">
        <f>'実績調書【通常版】 '!AF36</f>
        <v>0</v>
      </c>
      <c r="IK7" s="138">
        <f>'実績調書【通常版】 '!AG36</f>
        <v>0</v>
      </c>
      <c r="IL7" s="138">
        <f>'実績調書【通常版】 '!AH36</f>
        <v>0</v>
      </c>
      <c r="IM7" s="138">
        <f>'実績調書【通常版】 '!AI36</f>
        <v>0</v>
      </c>
      <c r="IN7" s="138">
        <f>'実績調書【通常版】 '!AJ36</f>
        <v>0</v>
      </c>
      <c r="IO7" s="191">
        <f>'実績調書【通常版】 '!AK36</f>
        <v>0</v>
      </c>
      <c r="IP7" s="190">
        <f>'実績調書【通常版】 '!G40</f>
        <v>0</v>
      </c>
      <c r="IQ7" s="138">
        <f>'実績調書【通常版】 '!H40</f>
        <v>0</v>
      </c>
      <c r="IR7" s="138">
        <f>'実績調書【通常版】 '!I40</f>
        <v>0</v>
      </c>
      <c r="IS7" s="138">
        <f>'実績調書【通常版】 '!J40</f>
        <v>0</v>
      </c>
      <c r="IT7" s="138">
        <f>'実績調書【通常版】 '!K40</f>
        <v>0</v>
      </c>
      <c r="IU7" s="138">
        <f>'実績調書【通常版】 '!L40</f>
        <v>0</v>
      </c>
      <c r="IV7" s="138">
        <f>'実績調書【通常版】 '!M40</f>
        <v>0</v>
      </c>
      <c r="IW7" s="138">
        <f>'実績調書【通常版】 '!N40</f>
        <v>0</v>
      </c>
      <c r="IX7" s="138">
        <f>'実績調書【通常版】 '!O40</f>
        <v>0</v>
      </c>
      <c r="IY7" s="138">
        <f>'実績調書【通常版】 '!P40</f>
        <v>0</v>
      </c>
      <c r="IZ7" s="138">
        <f>'実績調書【通常版】 '!Q40</f>
        <v>0</v>
      </c>
      <c r="JA7" s="138">
        <f>'実績調書【通常版】 '!R40</f>
        <v>0</v>
      </c>
      <c r="JB7" s="138">
        <f>'実績調書【通常版】 '!S40</f>
        <v>0</v>
      </c>
      <c r="JC7" s="138">
        <f>'実績調書【通常版】 '!T40</f>
        <v>0</v>
      </c>
      <c r="JD7" s="138">
        <f>'実績調書【通常版】 '!U40</f>
        <v>0</v>
      </c>
      <c r="JE7" s="138">
        <f>'実績調書【通常版】 '!V40</f>
        <v>0</v>
      </c>
      <c r="JF7" s="138">
        <f>'実績調書【通常版】 '!W40</f>
        <v>0</v>
      </c>
      <c r="JG7" s="138">
        <f>'実績調書【通常版】 '!X40</f>
        <v>0</v>
      </c>
      <c r="JH7" s="138">
        <f>'実績調書【通常版】 '!Y40</f>
        <v>0</v>
      </c>
      <c r="JI7" s="138">
        <f>'実績調書【通常版】 '!Z40</f>
        <v>0</v>
      </c>
      <c r="JJ7" s="138">
        <f>'実績調書【通常版】 '!AA40</f>
        <v>0</v>
      </c>
      <c r="JK7" s="138">
        <f>'実績調書【通常版】 '!AB40</f>
        <v>0</v>
      </c>
      <c r="JL7" s="138">
        <f>'実績調書【通常版】 '!AC40</f>
        <v>0</v>
      </c>
      <c r="JM7" s="138">
        <f>'実績調書【通常版】 '!AD40</f>
        <v>0</v>
      </c>
      <c r="JN7" s="138">
        <f>'実績調書【通常版】 '!AE40</f>
        <v>0</v>
      </c>
      <c r="JO7" s="138">
        <f>'実績調書【通常版】 '!AF40</f>
        <v>0</v>
      </c>
      <c r="JP7" s="138">
        <f>'実績調書【通常版】 '!AG40</f>
        <v>0</v>
      </c>
      <c r="JQ7" s="138">
        <f>'実績調書【通常版】 '!AH40</f>
        <v>0</v>
      </c>
      <c r="JR7" s="138">
        <f>'実績調書【通常版】 '!AI40</f>
        <v>0</v>
      </c>
      <c r="JS7" s="191">
        <f>'実績調書【通常版】 '!AJ40</f>
        <v>0</v>
      </c>
      <c r="JT7" s="190">
        <f>'実績調書【通常版】 '!G44</f>
        <v>0</v>
      </c>
      <c r="JU7" s="138">
        <f>'実績調書【通常版】 '!H44</f>
        <v>0</v>
      </c>
      <c r="JV7" s="138">
        <f>'実績調書【通常版】 '!I44</f>
        <v>0</v>
      </c>
      <c r="JW7" s="138">
        <f>'実績調書【通常版】 '!J44</f>
        <v>0</v>
      </c>
      <c r="JX7" s="138">
        <f>'実績調書【通常版】 '!K44</f>
        <v>0</v>
      </c>
      <c r="JY7" s="138">
        <f>'実績調書【通常版】 '!L44</f>
        <v>0</v>
      </c>
      <c r="JZ7" s="138">
        <f>'実績調書【通常版】 '!M44</f>
        <v>0</v>
      </c>
      <c r="KA7" s="138">
        <f>'実績調書【通常版】 '!N44</f>
        <v>0</v>
      </c>
      <c r="KB7" s="138">
        <f>'実績調書【通常版】 '!O44</f>
        <v>0</v>
      </c>
      <c r="KC7" s="138">
        <f>'実績調書【通常版】 '!P44</f>
        <v>0</v>
      </c>
      <c r="KD7" s="138">
        <f>'実績調書【通常版】 '!Q44</f>
        <v>0</v>
      </c>
      <c r="KE7" s="138">
        <f>'実績調書【通常版】 '!R44</f>
        <v>0</v>
      </c>
      <c r="KF7" s="138">
        <f>'実績調書【通常版】 '!S44</f>
        <v>0</v>
      </c>
      <c r="KG7" s="138">
        <f>'実績調書【通常版】 '!T44</f>
        <v>0</v>
      </c>
      <c r="KH7" s="138">
        <f>'実績調書【通常版】 '!U44</f>
        <v>0</v>
      </c>
      <c r="KI7" s="138">
        <f>'実績調書【通常版】 '!V44</f>
        <v>0</v>
      </c>
      <c r="KJ7" s="138">
        <f>'実績調書【通常版】 '!W44</f>
        <v>0</v>
      </c>
      <c r="KK7" s="138">
        <f>'実績調書【通常版】 '!X44</f>
        <v>0</v>
      </c>
      <c r="KL7" s="138">
        <f>'実績調書【通常版】 '!Y44</f>
        <v>0</v>
      </c>
      <c r="KM7" s="138">
        <f>'実績調書【通常版】 '!Z44</f>
        <v>0</v>
      </c>
      <c r="KN7" s="138">
        <f>'実績調書【通常版】 '!AA44</f>
        <v>0</v>
      </c>
      <c r="KO7" s="138">
        <f>'実績調書【通常版】 '!AB44</f>
        <v>0</v>
      </c>
      <c r="KP7" s="138">
        <f>'実績調書【通常版】 '!AC44</f>
        <v>0</v>
      </c>
      <c r="KQ7" s="138">
        <f>'実績調書【通常版】 '!AD44</f>
        <v>0</v>
      </c>
      <c r="KR7" s="138">
        <f>'実績調書【通常版】 '!AE44</f>
        <v>0</v>
      </c>
      <c r="KS7" s="138">
        <f>'実績調書【通常版】 '!AF44</f>
        <v>0</v>
      </c>
      <c r="KT7" s="138">
        <f>'実績調書【通常版】 '!AG44</f>
        <v>0</v>
      </c>
      <c r="KU7" s="210">
        <f>'実績調書【通常版】 '!AH44</f>
        <v>0</v>
      </c>
      <c r="KV7" s="211" t="str">
        <f>IF('実績調書【通常版】 '!AI44=0,"休",'実績調書【通常版】 '!AI44)</f>
        <v>休</v>
      </c>
      <c r="KW7" s="138" t="str">
        <f>IF('実績調書【通常版】 '!AJ44=0,"休",'実績調書【通常版】 '!AJ44)</f>
        <v>休</v>
      </c>
      <c r="KX7" s="191" t="str">
        <f>IF('実績調書【通常版】 '!AK44=0,"休",'実績調書【通常版】 '!AK44)</f>
        <v>休</v>
      </c>
      <c r="KY7" s="190" t="str">
        <f>IF('実績調書【通常版】 '!G44=0,"休",'実績調書【通常版】 '!G44)</f>
        <v>休</v>
      </c>
      <c r="KZ7" s="138" t="str">
        <f>IF('実績調書【通常版】 '!H44=0,"休",'実績調書【通常版】 '!H44)</f>
        <v>休</v>
      </c>
      <c r="LA7" s="212" t="str">
        <f>IF('実績調書【通常版】 '!I44=0,"休",'実績調書【通常版】 '!I44)</f>
        <v>休</v>
      </c>
      <c r="LB7" s="137">
        <f>'実績調書【通常版】 '!J48</f>
        <v>0</v>
      </c>
      <c r="LC7" s="138">
        <f>'実績調書【通常版】 '!K48</f>
        <v>0</v>
      </c>
      <c r="LD7" s="138">
        <f>'実績調書【通常版】 '!L48</f>
        <v>0</v>
      </c>
      <c r="LE7" s="138">
        <f>'実績調書【通常版】 '!M48</f>
        <v>0</v>
      </c>
      <c r="LF7" s="138">
        <f>'実績調書【通常版】 '!N48</f>
        <v>0</v>
      </c>
      <c r="LG7" s="138">
        <f>'実績調書【通常版】 '!O48</f>
        <v>0</v>
      </c>
      <c r="LH7" s="138">
        <f>'実績調書【通常版】 '!P48</f>
        <v>0</v>
      </c>
      <c r="LI7" s="138">
        <f>'実績調書【通常版】 '!Q48</f>
        <v>0</v>
      </c>
      <c r="LJ7" s="138">
        <f>'実績調書【通常版】 '!R48</f>
        <v>0</v>
      </c>
      <c r="LK7" s="138">
        <f>'実績調書【通常版】 '!S48</f>
        <v>0</v>
      </c>
      <c r="LL7" s="138">
        <f>'実績調書【通常版】 '!T48</f>
        <v>0</v>
      </c>
      <c r="LM7" s="138">
        <f>'実績調書【通常版】 '!U48</f>
        <v>0</v>
      </c>
      <c r="LN7" s="138">
        <f>'実績調書【通常版】 '!V48</f>
        <v>0</v>
      </c>
      <c r="LO7" s="138">
        <f>'実績調書【通常版】 '!W48</f>
        <v>0</v>
      </c>
      <c r="LP7" s="138">
        <f>'実績調書【通常版】 '!X48</f>
        <v>0</v>
      </c>
      <c r="LQ7" s="138">
        <f>'実績調書【通常版】 '!Y48</f>
        <v>0</v>
      </c>
      <c r="LR7" s="138">
        <f>'実績調書【通常版】 '!Z48</f>
        <v>0</v>
      </c>
      <c r="LS7" s="138">
        <f>'実績調書【通常版】 '!AA48</f>
        <v>0</v>
      </c>
      <c r="LT7" s="138">
        <f>'実績調書【通常版】 '!AB48</f>
        <v>0</v>
      </c>
      <c r="LU7" s="138">
        <f>'実績調書【通常版】 '!AC48</f>
        <v>0</v>
      </c>
      <c r="LV7" s="138">
        <f>'実績調書【通常版】 '!AD48</f>
        <v>0</v>
      </c>
      <c r="LW7" s="138">
        <f>'実績調書【通常版】 '!AE48</f>
        <v>0</v>
      </c>
      <c r="LX7" s="138">
        <f>'実績調書【通常版】 '!AF48</f>
        <v>0</v>
      </c>
      <c r="LY7" s="138">
        <f>'実績調書【通常版】 '!AG48</f>
        <v>0</v>
      </c>
      <c r="LZ7" s="138">
        <f>'実績調書【通常版】 '!AH48</f>
        <v>0</v>
      </c>
      <c r="MA7" s="138">
        <f>'実績調書【通常版】 '!AI48</f>
        <v>0</v>
      </c>
      <c r="MB7" s="138">
        <f>'実績調書【通常版】 '!AJ48</f>
        <v>0</v>
      </c>
      <c r="MC7" s="191">
        <f>'実績調書【通常版】 '!AK48</f>
        <v>0</v>
      </c>
      <c r="MD7" s="190">
        <f>'実績調書【通常版】 '!G52</f>
        <v>0</v>
      </c>
      <c r="ME7" s="138">
        <f>'実績調書【通常版】 '!H52</f>
        <v>0</v>
      </c>
      <c r="MF7" s="138">
        <f>'実績調書【通常版】 '!I52</f>
        <v>0</v>
      </c>
      <c r="MG7" s="138">
        <f>'実績調書【通常版】 '!J52</f>
        <v>0</v>
      </c>
      <c r="MH7" s="138">
        <f>'実績調書【通常版】 '!K52</f>
        <v>0</v>
      </c>
      <c r="MI7" s="138">
        <f>'実績調書【通常版】 '!L52</f>
        <v>0</v>
      </c>
      <c r="MJ7" s="138">
        <f>'実績調書【通常版】 '!M52</f>
        <v>0</v>
      </c>
      <c r="MK7" s="138">
        <f>'実績調書【通常版】 '!N52</f>
        <v>0</v>
      </c>
      <c r="ML7" s="138">
        <f>'実績調書【通常版】 '!O52</f>
        <v>0</v>
      </c>
      <c r="MM7" s="138">
        <f>'実績調書【通常版】 '!P52</f>
        <v>0</v>
      </c>
      <c r="MN7" s="138">
        <f>'実績調書【通常版】 '!Q52</f>
        <v>0</v>
      </c>
      <c r="MO7" s="138">
        <f>'実績調書【通常版】 '!R52</f>
        <v>0</v>
      </c>
      <c r="MP7" s="138">
        <f>'実績調書【通常版】 '!S52</f>
        <v>0</v>
      </c>
      <c r="MQ7" s="138">
        <f>'実績調書【通常版】 '!T52</f>
        <v>0</v>
      </c>
      <c r="MR7" s="138">
        <f>'実績調書【通常版】 '!U52</f>
        <v>0</v>
      </c>
      <c r="MS7" s="138">
        <f>'実績調書【通常版】 '!V52</f>
        <v>0</v>
      </c>
      <c r="MT7" s="138">
        <f>'実績調書【通常版】 '!W52</f>
        <v>0</v>
      </c>
      <c r="MU7" s="138">
        <f>'実績調書【通常版】 '!X52</f>
        <v>0</v>
      </c>
      <c r="MV7" s="138">
        <f>'実績調書【通常版】 '!Y52</f>
        <v>0</v>
      </c>
      <c r="MW7" s="138">
        <f>'実績調書【通常版】 '!Z52</f>
        <v>0</v>
      </c>
      <c r="MX7" s="138">
        <f>'実績調書【通常版】 '!AA52</f>
        <v>0</v>
      </c>
      <c r="MY7" s="138">
        <f>'実績調書【通常版】 '!AB52</f>
        <v>0</v>
      </c>
      <c r="MZ7" s="138">
        <f>'実績調書【通常版】 '!AC52</f>
        <v>0</v>
      </c>
      <c r="NA7" s="138">
        <f>'実績調書【通常版】 '!AD52</f>
        <v>0</v>
      </c>
      <c r="NB7" s="138">
        <f>'実績調書【通常版】 '!AE52</f>
        <v>0</v>
      </c>
      <c r="NC7" s="138">
        <f>'実績調書【通常版】 '!AF52</f>
        <v>0</v>
      </c>
      <c r="ND7" s="138">
        <f>'実績調書【通常版】 '!AG52</f>
        <v>0</v>
      </c>
      <c r="NE7" s="138">
        <f>'実績調書【通常版】 '!AH52</f>
        <v>0</v>
      </c>
      <c r="NF7" s="191">
        <f>'実績調書【通常版】 '!AI52</f>
        <v>0</v>
      </c>
      <c r="NG7" s="190">
        <f>'実績調書【通常版】 '!G56</f>
        <v>0</v>
      </c>
      <c r="NH7" s="138">
        <f>'実績調書【通常版】 '!H56</f>
        <v>0</v>
      </c>
      <c r="NI7" s="138">
        <f>'実績調書【通常版】 '!I56</f>
        <v>0</v>
      </c>
      <c r="NJ7" s="138">
        <f>'実績調書【通常版】 '!J56</f>
        <v>0</v>
      </c>
      <c r="NK7" s="138">
        <f>'実績調書【通常版】 '!K56</f>
        <v>0</v>
      </c>
      <c r="NL7" s="138">
        <f>'実績調書【通常版】 '!L56</f>
        <v>0</v>
      </c>
      <c r="NM7" s="138">
        <f>'実績調書【通常版】 '!M56</f>
        <v>0</v>
      </c>
      <c r="NN7" s="138">
        <f>'実績調書【通常版】 '!N56</f>
        <v>0</v>
      </c>
      <c r="NO7" s="138">
        <f>'実績調書【通常版】 '!O56</f>
        <v>0</v>
      </c>
      <c r="NP7" s="138">
        <f>'実績調書【通常版】 '!P56</f>
        <v>0</v>
      </c>
      <c r="NQ7" s="138">
        <f>'実績調書【通常版】 '!Q56</f>
        <v>0</v>
      </c>
      <c r="NR7" s="138">
        <f>'実績調書【通常版】 '!R56</f>
        <v>0</v>
      </c>
      <c r="NS7" s="138">
        <f>'実績調書【通常版】 '!S56</f>
        <v>0</v>
      </c>
      <c r="NT7" s="138">
        <f>'実績調書【通常版】 '!T56</f>
        <v>0</v>
      </c>
      <c r="NU7" s="138">
        <f>'実績調書【通常版】 '!U56</f>
        <v>0</v>
      </c>
      <c r="NV7" s="138">
        <f>'実績調書【通常版】 '!V56</f>
        <v>0</v>
      </c>
      <c r="NW7" s="138">
        <f>'実績調書【通常版】 '!W56</f>
        <v>0</v>
      </c>
      <c r="NX7" s="138">
        <f>'実績調書【通常版】 '!X56</f>
        <v>0</v>
      </c>
      <c r="NY7" s="138">
        <f>'実績調書【通常版】 '!Y56</f>
        <v>0</v>
      </c>
      <c r="NZ7" s="138">
        <f>'実績調書【通常版】 '!Z56</f>
        <v>0</v>
      </c>
      <c r="OA7" s="138">
        <f>'実績調書【通常版】 '!AA56</f>
        <v>0</v>
      </c>
      <c r="OB7" s="138">
        <f>'実績調書【通常版】 '!AB56</f>
        <v>0</v>
      </c>
      <c r="OC7" s="138">
        <f>'実績調書【通常版】 '!AC56</f>
        <v>0</v>
      </c>
      <c r="OD7" s="138">
        <f>'実績調書【通常版】 '!AD56</f>
        <v>0</v>
      </c>
      <c r="OE7" s="138">
        <f>'実績調書【通常版】 '!AE56</f>
        <v>0</v>
      </c>
      <c r="OF7" s="138">
        <f>'実績調書【通常版】 '!AF56</f>
        <v>0</v>
      </c>
      <c r="OG7" s="138">
        <f>'実績調書【通常版】 '!AG56</f>
        <v>0</v>
      </c>
      <c r="OH7" s="138">
        <f>'実績調書【通常版】 '!AH56</f>
        <v>0</v>
      </c>
      <c r="OI7" s="138">
        <f>'実績調書【通常版】 '!AI56</f>
        <v>0</v>
      </c>
      <c r="OJ7" s="138">
        <f>'実績調書【通常版】 '!AJ56</f>
        <v>0</v>
      </c>
      <c r="OK7" s="191">
        <f>'実績調書【通常版】 '!AK56</f>
        <v>0</v>
      </c>
      <c r="ON7" s="39"/>
    </row>
    <row r="8" spans="2:404" ht="13.5" customHeight="1" thickBot="1" x14ac:dyDescent="0.2">
      <c r="B8" s="202"/>
      <c r="C8" s="203"/>
      <c r="D8" s="204"/>
      <c r="E8" s="213"/>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5"/>
      <c r="AJ8" s="213"/>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5"/>
      <c r="BN8" s="213"/>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5"/>
      <c r="CS8" s="213"/>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5"/>
      <c r="DW8" s="213"/>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5"/>
      <c r="FB8" s="213"/>
      <c r="FC8" s="214"/>
      <c r="FD8" s="214"/>
      <c r="FE8" s="214"/>
      <c r="FF8" s="214"/>
      <c r="FG8" s="214"/>
      <c r="FH8" s="214"/>
      <c r="FI8" s="214"/>
      <c r="FJ8" s="214"/>
      <c r="FK8" s="214"/>
      <c r="FL8" s="214"/>
      <c r="FM8" s="216"/>
      <c r="FN8" s="231"/>
      <c r="FO8" s="214"/>
      <c r="FP8" s="232"/>
      <c r="FQ8" s="218"/>
      <c r="FR8" s="214"/>
      <c r="FS8" s="214"/>
      <c r="FT8" s="214"/>
      <c r="FU8" s="214"/>
      <c r="FV8" s="214"/>
      <c r="FW8" s="214"/>
      <c r="FX8" s="214"/>
      <c r="FY8" s="214"/>
      <c r="FZ8" s="214"/>
      <c r="GA8" s="214"/>
      <c r="GB8" s="214"/>
      <c r="GC8" s="214"/>
      <c r="GD8" s="214"/>
      <c r="GE8" s="214"/>
      <c r="GF8" s="215"/>
      <c r="GG8" s="213"/>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5"/>
      <c r="HK8" s="213"/>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5"/>
      <c r="IP8" s="213"/>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5"/>
      <c r="JT8" s="213"/>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6"/>
      <c r="KV8" s="221"/>
      <c r="KW8" s="222"/>
      <c r="KX8" s="223"/>
      <c r="KY8" s="224"/>
      <c r="KZ8" s="222"/>
      <c r="LA8" s="225"/>
      <c r="LB8" s="218"/>
      <c r="LC8" s="214"/>
      <c r="LD8" s="214"/>
      <c r="LE8" s="214"/>
      <c r="LF8" s="214"/>
      <c r="LG8" s="214"/>
      <c r="LH8" s="214"/>
      <c r="LI8" s="214"/>
      <c r="LJ8" s="214"/>
      <c r="LK8" s="214"/>
      <c r="LL8" s="214"/>
      <c r="LM8" s="214"/>
      <c r="LN8" s="214"/>
      <c r="LO8" s="214"/>
      <c r="LP8" s="214"/>
      <c r="LQ8" s="214"/>
      <c r="LR8" s="214"/>
      <c r="LS8" s="214"/>
      <c r="LT8" s="214"/>
      <c r="LU8" s="214"/>
      <c r="LV8" s="214"/>
      <c r="LW8" s="214"/>
      <c r="LX8" s="214"/>
      <c r="LY8" s="214"/>
      <c r="LZ8" s="214"/>
      <c r="MA8" s="214"/>
      <c r="MB8" s="214"/>
      <c r="MC8" s="215"/>
      <c r="MD8" s="213"/>
      <c r="ME8" s="214"/>
      <c r="MF8" s="214"/>
      <c r="MG8" s="214"/>
      <c r="MH8" s="214"/>
      <c r="MI8" s="214"/>
      <c r="MJ8" s="214"/>
      <c r="MK8" s="214"/>
      <c r="ML8" s="214"/>
      <c r="MM8" s="214"/>
      <c r="MN8" s="214"/>
      <c r="MO8" s="214"/>
      <c r="MP8" s="214"/>
      <c r="MQ8" s="214"/>
      <c r="MR8" s="214"/>
      <c r="MS8" s="214"/>
      <c r="MT8" s="214"/>
      <c r="MU8" s="214"/>
      <c r="MV8" s="214"/>
      <c r="MW8" s="214"/>
      <c r="MX8" s="214"/>
      <c r="MY8" s="214"/>
      <c r="MZ8" s="214"/>
      <c r="NA8" s="214"/>
      <c r="NB8" s="214"/>
      <c r="NC8" s="214"/>
      <c r="ND8" s="214"/>
      <c r="NE8" s="214"/>
      <c r="NF8" s="215"/>
      <c r="NG8" s="213"/>
      <c r="NH8" s="214"/>
      <c r="NI8" s="214"/>
      <c r="NJ8" s="214"/>
      <c r="NK8" s="214"/>
      <c r="NL8" s="214"/>
      <c r="NM8" s="214"/>
      <c r="NN8" s="214"/>
      <c r="NO8" s="214"/>
      <c r="NP8" s="214"/>
      <c r="NQ8" s="214"/>
      <c r="NR8" s="214"/>
      <c r="NS8" s="214"/>
      <c r="NT8" s="214"/>
      <c r="NU8" s="214"/>
      <c r="NV8" s="214"/>
      <c r="NW8" s="214"/>
      <c r="NX8" s="214"/>
      <c r="NY8" s="214"/>
      <c r="NZ8" s="214"/>
      <c r="OA8" s="214"/>
      <c r="OB8" s="214"/>
      <c r="OC8" s="214"/>
      <c r="OD8" s="214"/>
      <c r="OE8" s="214"/>
      <c r="OF8" s="214"/>
      <c r="OG8" s="214"/>
      <c r="OH8" s="214"/>
      <c r="OI8" s="214"/>
      <c r="OJ8" s="214"/>
      <c r="OK8" s="215"/>
    </row>
    <row r="9" spans="2:404" ht="13.5" customHeight="1" thickBot="1" x14ac:dyDescent="0.2">
      <c r="B9" s="237" t="s">
        <v>154</v>
      </c>
      <c r="C9" s="238"/>
      <c r="D9" s="239"/>
      <c r="E9" s="240">
        <v>1</v>
      </c>
      <c r="F9" s="241">
        <f ca="1">IF(F5="日",E9+1,E9)</f>
        <v>2</v>
      </c>
      <c r="G9" s="241">
        <f t="shared" ref="G9:BR9" ca="1" si="8">IF(G5="日",F9+1,F9)</f>
        <v>2</v>
      </c>
      <c r="H9" s="241">
        <f t="shared" ca="1" si="8"/>
        <v>2</v>
      </c>
      <c r="I9" s="241">
        <f t="shared" ca="1" si="8"/>
        <v>2</v>
      </c>
      <c r="J9" s="241">
        <f t="shared" ca="1" si="8"/>
        <v>2</v>
      </c>
      <c r="K9" s="241">
        <f t="shared" ca="1" si="8"/>
        <v>2</v>
      </c>
      <c r="L9" s="241">
        <f t="shared" ca="1" si="8"/>
        <v>2</v>
      </c>
      <c r="M9" s="241">
        <f t="shared" ca="1" si="8"/>
        <v>3</v>
      </c>
      <c r="N9" s="241">
        <f t="shared" ca="1" si="8"/>
        <v>3</v>
      </c>
      <c r="O9" s="241">
        <f t="shared" ca="1" si="8"/>
        <v>3</v>
      </c>
      <c r="P9" s="241">
        <f t="shared" ca="1" si="8"/>
        <v>3</v>
      </c>
      <c r="Q9" s="241">
        <f t="shared" ca="1" si="8"/>
        <v>3</v>
      </c>
      <c r="R9" s="241">
        <f t="shared" ca="1" si="8"/>
        <v>3</v>
      </c>
      <c r="S9" s="241">
        <f t="shared" ca="1" si="8"/>
        <v>3</v>
      </c>
      <c r="T9" s="241">
        <f t="shared" ca="1" si="8"/>
        <v>4</v>
      </c>
      <c r="U9" s="241">
        <f t="shared" ca="1" si="8"/>
        <v>4</v>
      </c>
      <c r="V9" s="241">
        <f t="shared" ca="1" si="8"/>
        <v>4</v>
      </c>
      <c r="W9" s="241">
        <f t="shared" ca="1" si="8"/>
        <v>4</v>
      </c>
      <c r="X9" s="241">
        <f t="shared" ca="1" si="8"/>
        <v>4</v>
      </c>
      <c r="Y9" s="241">
        <f t="shared" ca="1" si="8"/>
        <v>4</v>
      </c>
      <c r="Z9" s="241">
        <f t="shared" ca="1" si="8"/>
        <v>4</v>
      </c>
      <c r="AA9" s="241">
        <f t="shared" ca="1" si="8"/>
        <v>5</v>
      </c>
      <c r="AB9" s="241">
        <f t="shared" ca="1" si="8"/>
        <v>5</v>
      </c>
      <c r="AC9" s="241">
        <f t="shared" ca="1" si="8"/>
        <v>5</v>
      </c>
      <c r="AD9" s="241">
        <f t="shared" ca="1" si="8"/>
        <v>5</v>
      </c>
      <c r="AE9" s="241">
        <f t="shared" ca="1" si="8"/>
        <v>5</v>
      </c>
      <c r="AF9" s="241">
        <f t="shared" ca="1" si="8"/>
        <v>5</v>
      </c>
      <c r="AG9" s="241">
        <f t="shared" ca="1" si="8"/>
        <v>5</v>
      </c>
      <c r="AH9" s="241">
        <f t="shared" ca="1" si="8"/>
        <v>6</v>
      </c>
      <c r="AI9" s="241">
        <f t="shared" ca="1" si="8"/>
        <v>6</v>
      </c>
      <c r="AJ9" s="241">
        <f t="shared" ca="1" si="8"/>
        <v>6</v>
      </c>
      <c r="AK9" s="241">
        <f t="shared" ca="1" si="8"/>
        <v>6</v>
      </c>
      <c r="AL9" s="241">
        <f t="shared" ca="1" si="8"/>
        <v>6</v>
      </c>
      <c r="AM9" s="241">
        <f t="shared" ca="1" si="8"/>
        <v>6</v>
      </c>
      <c r="AN9" s="241">
        <f t="shared" ca="1" si="8"/>
        <v>6</v>
      </c>
      <c r="AO9" s="241">
        <f t="shared" ca="1" si="8"/>
        <v>7</v>
      </c>
      <c r="AP9" s="241">
        <f t="shared" ca="1" si="8"/>
        <v>7</v>
      </c>
      <c r="AQ9" s="241">
        <f t="shared" ca="1" si="8"/>
        <v>7</v>
      </c>
      <c r="AR9" s="241">
        <f t="shared" ca="1" si="8"/>
        <v>7</v>
      </c>
      <c r="AS9" s="241">
        <f t="shared" ca="1" si="8"/>
        <v>7</v>
      </c>
      <c r="AT9" s="241">
        <f t="shared" ca="1" si="8"/>
        <v>7</v>
      </c>
      <c r="AU9" s="241">
        <f t="shared" ca="1" si="8"/>
        <v>7</v>
      </c>
      <c r="AV9" s="241">
        <f t="shared" ca="1" si="8"/>
        <v>8</v>
      </c>
      <c r="AW9" s="241">
        <f t="shared" ca="1" si="8"/>
        <v>8</v>
      </c>
      <c r="AX9" s="241">
        <f t="shared" ca="1" si="8"/>
        <v>8</v>
      </c>
      <c r="AY9" s="241">
        <f t="shared" ca="1" si="8"/>
        <v>8</v>
      </c>
      <c r="AZ9" s="241">
        <f t="shared" ca="1" si="8"/>
        <v>8</v>
      </c>
      <c r="BA9" s="241">
        <f t="shared" ca="1" si="8"/>
        <v>8</v>
      </c>
      <c r="BB9" s="241">
        <f t="shared" ca="1" si="8"/>
        <v>8</v>
      </c>
      <c r="BC9" s="241">
        <f t="shared" ca="1" si="8"/>
        <v>9</v>
      </c>
      <c r="BD9" s="241">
        <f t="shared" ca="1" si="8"/>
        <v>9</v>
      </c>
      <c r="BE9" s="241">
        <f t="shared" ca="1" si="8"/>
        <v>9</v>
      </c>
      <c r="BF9" s="241">
        <f t="shared" ca="1" si="8"/>
        <v>9</v>
      </c>
      <c r="BG9" s="241">
        <f t="shared" ca="1" si="8"/>
        <v>9</v>
      </c>
      <c r="BH9" s="241">
        <f t="shared" ca="1" si="8"/>
        <v>9</v>
      </c>
      <c r="BI9" s="241">
        <f t="shared" ca="1" si="8"/>
        <v>9</v>
      </c>
      <c r="BJ9" s="241">
        <f t="shared" ca="1" si="8"/>
        <v>10</v>
      </c>
      <c r="BK9" s="241">
        <f t="shared" ca="1" si="8"/>
        <v>10</v>
      </c>
      <c r="BL9" s="241">
        <f t="shared" ca="1" si="8"/>
        <v>10</v>
      </c>
      <c r="BM9" s="241">
        <f t="shared" ca="1" si="8"/>
        <v>10</v>
      </c>
      <c r="BN9" s="241">
        <f t="shared" ca="1" si="8"/>
        <v>10</v>
      </c>
      <c r="BO9" s="241">
        <f t="shared" ca="1" si="8"/>
        <v>10</v>
      </c>
      <c r="BP9" s="241">
        <f t="shared" ca="1" si="8"/>
        <v>10</v>
      </c>
      <c r="BQ9" s="241">
        <f t="shared" ca="1" si="8"/>
        <v>11</v>
      </c>
      <c r="BR9" s="241">
        <f t="shared" ca="1" si="8"/>
        <v>11</v>
      </c>
      <c r="BS9" s="241">
        <f t="shared" ref="BS9:ED9" ca="1" si="9">IF(BS5="日",BR9+1,BR9)</f>
        <v>11</v>
      </c>
      <c r="BT9" s="241">
        <f t="shared" ca="1" si="9"/>
        <v>11</v>
      </c>
      <c r="BU9" s="241">
        <f t="shared" ca="1" si="9"/>
        <v>11</v>
      </c>
      <c r="BV9" s="241">
        <f t="shared" ca="1" si="9"/>
        <v>11</v>
      </c>
      <c r="BW9" s="241">
        <f t="shared" ca="1" si="9"/>
        <v>11</v>
      </c>
      <c r="BX9" s="241">
        <f t="shared" ca="1" si="9"/>
        <v>12</v>
      </c>
      <c r="BY9" s="241">
        <f t="shared" ca="1" si="9"/>
        <v>12</v>
      </c>
      <c r="BZ9" s="241">
        <f t="shared" ca="1" si="9"/>
        <v>12</v>
      </c>
      <c r="CA9" s="241">
        <f t="shared" ca="1" si="9"/>
        <v>12</v>
      </c>
      <c r="CB9" s="241">
        <f t="shared" ca="1" si="9"/>
        <v>12</v>
      </c>
      <c r="CC9" s="241">
        <f t="shared" ca="1" si="9"/>
        <v>12</v>
      </c>
      <c r="CD9" s="241">
        <f t="shared" ca="1" si="9"/>
        <v>12</v>
      </c>
      <c r="CE9" s="241">
        <f t="shared" ca="1" si="9"/>
        <v>13</v>
      </c>
      <c r="CF9" s="241">
        <f t="shared" ca="1" si="9"/>
        <v>13</v>
      </c>
      <c r="CG9" s="241">
        <f t="shared" ca="1" si="9"/>
        <v>13</v>
      </c>
      <c r="CH9" s="241">
        <f t="shared" ca="1" si="9"/>
        <v>13</v>
      </c>
      <c r="CI9" s="241">
        <f t="shared" ca="1" si="9"/>
        <v>13</v>
      </c>
      <c r="CJ9" s="241">
        <f t="shared" ca="1" si="9"/>
        <v>13</v>
      </c>
      <c r="CK9" s="241">
        <f t="shared" ca="1" si="9"/>
        <v>13</v>
      </c>
      <c r="CL9" s="241">
        <f t="shared" ca="1" si="9"/>
        <v>14</v>
      </c>
      <c r="CM9" s="241">
        <f t="shared" ca="1" si="9"/>
        <v>14</v>
      </c>
      <c r="CN9" s="241">
        <f t="shared" ca="1" si="9"/>
        <v>14</v>
      </c>
      <c r="CO9" s="241">
        <f t="shared" ca="1" si="9"/>
        <v>14</v>
      </c>
      <c r="CP9" s="241">
        <f t="shared" ca="1" si="9"/>
        <v>14</v>
      </c>
      <c r="CQ9" s="241">
        <f t="shared" ca="1" si="9"/>
        <v>14</v>
      </c>
      <c r="CR9" s="241">
        <f t="shared" ca="1" si="9"/>
        <v>14</v>
      </c>
      <c r="CS9" s="241">
        <f t="shared" ca="1" si="9"/>
        <v>15</v>
      </c>
      <c r="CT9" s="241">
        <f t="shared" ca="1" si="9"/>
        <v>15</v>
      </c>
      <c r="CU9" s="241">
        <f t="shared" ca="1" si="9"/>
        <v>15</v>
      </c>
      <c r="CV9" s="241">
        <f t="shared" ca="1" si="9"/>
        <v>15</v>
      </c>
      <c r="CW9" s="241">
        <f t="shared" ca="1" si="9"/>
        <v>15</v>
      </c>
      <c r="CX9" s="241">
        <f t="shared" ca="1" si="9"/>
        <v>15</v>
      </c>
      <c r="CY9" s="241">
        <f t="shared" ca="1" si="9"/>
        <v>15</v>
      </c>
      <c r="CZ9" s="241">
        <f t="shared" ca="1" si="9"/>
        <v>16</v>
      </c>
      <c r="DA9" s="241">
        <f t="shared" ca="1" si="9"/>
        <v>16</v>
      </c>
      <c r="DB9" s="241">
        <f t="shared" ca="1" si="9"/>
        <v>16</v>
      </c>
      <c r="DC9" s="241">
        <f t="shared" ca="1" si="9"/>
        <v>16</v>
      </c>
      <c r="DD9" s="241">
        <f t="shared" ca="1" si="9"/>
        <v>16</v>
      </c>
      <c r="DE9" s="241">
        <f t="shared" ca="1" si="9"/>
        <v>16</v>
      </c>
      <c r="DF9" s="241">
        <f t="shared" ca="1" si="9"/>
        <v>16</v>
      </c>
      <c r="DG9" s="241">
        <f t="shared" ca="1" si="9"/>
        <v>17</v>
      </c>
      <c r="DH9" s="241">
        <f t="shared" ca="1" si="9"/>
        <v>17</v>
      </c>
      <c r="DI9" s="241">
        <f t="shared" ca="1" si="9"/>
        <v>17</v>
      </c>
      <c r="DJ9" s="241">
        <f t="shared" ca="1" si="9"/>
        <v>17</v>
      </c>
      <c r="DK9" s="241">
        <f t="shared" ca="1" si="9"/>
        <v>17</v>
      </c>
      <c r="DL9" s="241">
        <f t="shared" ca="1" si="9"/>
        <v>17</v>
      </c>
      <c r="DM9" s="241">
        <f t="shared" ca="1" si="9"/>
        <v>17</v>
      </c>
      <c r="DN9" s="241">
        <f t="shared" ca="1" si="9"/>
        <v>18</v>
      </c>
      <c r="DO9" s="241">
        <f t="shared" ca="1" si="9"/>
        <v>18</v>
      </c>
      <c r="DP9" s="241">
        <f t="shared" ca="1" si="9"/>
        <v>18</v>
      </c>
      <c r="DQ9" s="241">
        <f t="shared" ca="1" si="9"/>
        <v>18</v>
      </c>
      <c r="DR9" s="241">
        <f t="shared" ca="1" si="9"/>
        <v>18</v>
      </c>
      <c r="DS9" s="241">
        <f t="shared" ca="1" si="9"/>
        <v>18</v>
      </c>
      <c r="DT9" s="241">
        <f t="shared" ca="1" si="9"/>
        <v>18</v>
      </c>
      <c r="DU9" s="241">
        <f t="shared" ca="1" si="9"/>
        <v>19</v>
      </c>
      <c r="DV9" s="241">
        <f t="shared" ca="1" si="9"/>
        <v>19</v>
      </c>
      <c r="DW9" s="241">
        <f t="shared" ca="1" si="9"/>
        <v>19</v>
      </c>
      <c r="DX9" s="241">
        <f t="shared" ca="1" si="9"/>
        <v>19</v>
      </c>
      <c r="DY9" s="241">
        <f t="shared" ca="1" si="9"/>
        <v>19</v>
      </c>
      <c r="DZ9" s="241">
        <f t="shared" ca="1" si="9"/>
        <v>19</v>
      </c>
      <c r="EA9" s="241">
        <f t="shared" ca="1" si="9"/>
        <v>19</v>
      </c>
      <c r="EB9" s="241">
        <f t="shared" ca="1" si="9"/>
        <v>20</v>
      </c>
      <c r="EC9" s="241">
        <f t="shared" ca="1" si="9"/>
        <v>20</v>
      </c>
      <c r="ED9" s="241">
        <f t="shared" ca="1" si="9"/>
        <v>20</v>
      </c>
      <c r="EE9" s="241">
        <f t="shared" ref="EE9:GP9" ca="1" si="10">IF(EE5="日",ED9+1,ED9)</f>
        <v>20</v>
      </c>
      <c r="EF9" s="241">
        <f t="shared" ca="1" si="10"/>
        <v>20</v>
      </c>
      <c r="EG9" s="241">
        <f t="shared" ca="1" si="10"/>
        <v>20</v>
      </c>
      <c r="EH9" s="241">
        <f t="shared" ca="1" si="10"/>
        <v>20</v>
      </c>
      <c r="EI9" s="241">
        <f t="shared" ca="1" si="10"/>
        <v>21</v>
      </c>
      <c r="EJ9" s="241">
        <f t="shared" ca="1" si="10"/>
        <v>21</v>
      </c>
      <c r="EK9" s="241">
        <f t="shared" ca="1" si="10"/>
        <v>21</v>
      </c>
      <c r="EL9" s="241">
        <f t="shared" ca="1" si="10"/>
        <v>21</v>
      </c>
      <c r="EM9" s="241">
        <f t="shared" ca="1" si="10"/>
        <v>21</v>
      </c>
      <c r="EN9" s="241">
        <f t="shared" ca="1" si="10"/>
        <v>21</v>
      </c>
      <c r="EO9" s="241">
        <f t="shared" ca="1" si="10"/>
        <v>21</v>
      </c>
      <c r="EP9" s="241">
        <f t="shared" ca="1" si="10"/>
        <v>22</v>
      </c>
      <c r="EQ9" s="241">
        <f t="shared" ca="1" si="10"/>
        <v>22</v>
      </c>
      <c r="ER9" s="241">
        <f t="shared" ca="1" si="10"/>
        <v>22</v>
      </c>
      <c r="ES9" s="241">
        <f t="shared" ca="1" si="10"/>
        <v>22</v>
      </c>
      <c r="ET9" s="241">
        <f t="shared" ca="1" si="10"/>
        <v>22</v>
      </c>
      <c r="EU9" s="241">
        <f t="shared" ca="1" si="10"/>
        <v>22</v>
      </c>
      <c r="EV9" s="241">
        <f t="shared" ca="1" si="10"/>
        <v>22</v>
      </c>
      <c r="EW9" s="241">
        <f t="shared" ca="1" si="10"/>
        <v>23</v>
      </c>
      <c r="EX9" s="241">
        <f t="shared" ca="1" si="10"/>
        <v>23</v>
      </c>
      <c r="EY9" s="241">
        <f t="shared" ca="1" si="10"/>
        <v>23</v>
      </c>
      <c r="EZ9" s="241">
        <f t="shared" ca="1" si="10"/>
        <v>23</v>
      </c>
      <c r="FA9" s="241">
        <f t="shared" ca="1" si="10"/>
        <v>23</v>
      </c>
      <c r="FB9" s="122">
        <f t="shared" ca="1" si="10"/>
        <v>23</v>
      </c>
      <c r="FC9" s="122">
        <f t="shared" ca="1" si="10"/>
        <v>23</v>
      </c>
      <c r="FD9" s="122">
        <f t="shared" ca="1" si="10"/>
        <v>24</v>
      </c>
      <c r="FE9" s="122">
        <f t="shared" ca="1" si="10"/>
        <v>24</v>
      </c>
      <c r="FF9" s="122">
        <f t="shared" ca="1" si="10"/>
        <v>24</v>
      </c>
      <c r="FG9" s="122">
        <f t="shared" ca="1" si="10"/>
        <v>24</v>
      </c>
      <c r="FH9" s="122">
        <f t="shared" ca="1" si="10"/>
        <v>24</v>
      </c>
      <c r="FI9" s="122">
        <f t="shared" ca="1" si="10"/>
        <v>24</v>
      </c>
      <c r="FJ9" s="122">
        <f t="shared" ca="1" si="10"/>
        <v>24</v>
      </c>
      <c r="FK9" s="122">
        <f t="shared" ca="1" si="10"/>
        <v>25</v>
      </c>
      <c r="FL9" s="122">
        <f t="shared" ca="1" si="10"/>
        <v>25</v>
      </c>
      <c r="FM9" s="122">
        <f t="shared" ca="1" si="10"/>
        <v>25</v>
      </c>
      <c r="FN9" s="245">
        <f t="shared" ca="1" si="10"/>
        <v>25</v>
      </c>
      <c r="FO9" s="122">
        <f t="shared" ca="1" si="10"/>
        <v>25</v>
      </c>
      <c r="FP9" s="246">
        <f t="shared" ca="1" si="10"/>
        <v>25</v>
      </c>
      <c r="FQ9" s="122">
        <f t="shared" ca="1" si="10"/>
        <v>25</v>
      </c>
      <c r="FR9" s="122">
        <f t="shared" ca="1" si="10"/>
        <v>26</v>
      </c>
      <c r="FS9" s="122">
        <f t="shared" ca="1" si="10"/>
        <v>26</v>
      </c>
      <c r="FT9" s="122">
        <f t="shared" ca="1" si="10"/>
        <v>26</v>
      </c>
      <c r="FU9" s="122">
        <f t="shared" ca="1" si="10"/>
        <v>26</v>
      </c>
      <c r="FV9" s="122">
        <f t="shared" ca="1" si="10"/>
        <v>26</v>
      </c>
      <c r="FW9" s="122">
        <f t="shared" ca="1" si="10"/>
        <v>26</v>
      </c>
      <c r="FX9" s="122">
        <f t="shared" ca="1" si="10"/>
        <v>26</v>
      </c>
      <c r="FY9" s="122">
        <f t="shared" ca="1" si="10"/>
        <v>27</v>
      </c>
      <c r="FZ9" s="122">
        <f t="shared" ca="1" si="10"/>
        <v>27</v>
      </c>
      <c r="GA9" s="122">
        <f t="shared" ca="1" si="10"/>
        <v>27</v>
      </c>
      <c r="GB9" s="122">
        <f t="shared" ca="1" si="10"/>
        <v>27</v>
      </c>
      <c r="GC9" s="122">
        <f t="shared" ca="1" si="10"/>
        <v>27</v>
      </c>
      <c r="GD9" s="122">
        <f t="shared" ca="1" si="10"/>
        <v>27</v>
      </c>
      <c r="GE9" s="122">
        <f t="shared" ca="1" si="10"/>
        <v>27</v>
      </c>
      <c r="GF9" s="122">
        <f t="shared" ca="1" si="10"/>
        <v>28</v>
      </c>
      <c r="GG9" s="1">
        <f t="shared" ca="1" si="10"/>
        <v>28</v>
      </c>
      <c r="GH9" s="1">
        <f t="shared" ca="1" si="10"/>
        <v>28</v>
      </c>
      <c r="GI9" s="1">
        <f t="shared" ca="1" si="10"/>
        <v>28</v>
      </c>
      <c r="GJ9" s="1">
        <f t="shared" ca="1" si="10"/>
        <v>28</v>
      </c>
      <c r="GK9" s="1">
        <f t="shared" ca="1" si="10"/>
        <v>28</v>
      </c>
      <c r="GL9" s="1">
        <f t="shared" ca="1" si="10"/>
        <v>28</v>
      </c>
      <c r="GM9" s="1">
        <f t="shared" ca="1" si="10"/>
        <v>29</v>
      </c>
      <c r="GN9" s="1">
        <f t="shared" ca="1" si="10"/>
        <v>29</v>
      </c>
      <c r="GO9" s="1">
        <f t="shared" ca="1" si="10"/>
        <v>29</v>
      </c>
      <c r="GP9" s="1">
        <f t="shared" ca="1" si="10"/>
        <v>29</v>
      </c>
      <c r="GQ9" s="1">
        <f t="shared" ref="GQ9:JB9" ca="1" si="11">IF(GQ5="日",GP9+1,GP9)</f>
        <v>29</v>
      </c>
      <c r="GR9" s="1">
        <f t="shared" ca="1" si="11"/>
        <v>29</v>
      </c>
      <c r="GS9" s="1">
        <f t="shared" ca="1" si="11"/>
        <v>29</v>
      </c>
      <c r="GT9" s="1">
        <f t="shared" ca="1" si="11"/>
        <v>30</v>
      </c>
      <c r="GU9" s="1">
        <f t="shared" ca="1" si="11"/>
        <v>30</v>
      </c>
      <c r="GV9" s="1">
        <f t="shared" ca="1" si="11"/>
        <v>30</v>
      </c>
      <c r="GW9" s="1">
        <f t="shared" ca="1" si="11"/>
        <v>30</v>
      </c>
      <c r="GX9" s="1">
        <f t="shared" ca="1" si="11"/>
        <v>30</v>
      </c>
      <c r="GY9" s="1">
        <f t="shared" ca="1" si="11"/>
        <v>30</v>
      </c>
      <c r="GZ9" s="1">
        <f t="shared" ca="1" si="11"/>
        <v>30</v>
      </c>
      <c r="HA9" s="1">
        <f t="shared" ca="1" si="11"/>
        <v>31</v>
      </c>
      <c r="HB9" s="1">
        <f t="shared" ca="1" si="11"/>
        <v>31</v>
      </c>
      <c r="HC9" s="1">
        <f t="shared" ca="1" si="11"/>
        <v>31</v>
      </c>
      <c r="HD9" s="1">
        <f t="shared" ca="1" si="11"/>
        <v>31</v>
      </c>
      <c r="HE9" s="1">
        <f t="shared" ca="1" si="11"/>
        <v>31</v>
      </c>
      <c r="HF9" s="1">
        <f t="shared" ca="1" si="11"/>
        <v>31</v>
      </c>
      <c r="HG9" s="1">
        <f t="shared" ca="1" si="11"/>
        <v>31</v>
      </c>
      <c r="HH9" s="1">
        <f t="shared" ca="1" si="11"/>
        <v>32</v>
      </c>
      <c r="HI9" s="1">
        <f t="shared" ca="1" si="11"/>
        <v>32</v>
      </c>
      <c r="HJ9" s="1">
        <f t="shared" ca="1" si="11"/>
        <v>32</v>
      </c>
      <c r="HK9" s="1">
        <f t="shared" ca="1" si="11"/>
        <v>32</v>
      </c>
      <c r="HL9" s="1">
        <f t="shared" ca="1" si="11"/>
        <v>32</v>
      </c>
      <c r="HM9" s="1">
        <f t="shared" ca="1" si="11"/>
        <v>32</v>
      </c>
      <c r="HN9" s="1">
        <f t="shared" ca="1" si="11"/>
        <v>32</v>
      </c>
      <c r="HO9" s="1">
        <f t="shared" ca="1" si="11"/>
        <v>33</v>
      </c>
      <c r="HP9" s="1">
        <f t="shared" ca="1" si="11"/>
        <v>33</v>
      </c>
      <c r="HQ9" s="1">
        <f t="shared" ca="1" si="11"/>
        <v>33</v>
      </c>
      <c r="HR9" s="1">
        <f t="shared" ca="1" si="11"/>
        <v>33</v>
      </c>
      <c r="HS9" s="1">
        <f t="shared" ca="1" si="11"/>
        <v>33</v>
      </c>
      <c r="HT9" s="1">
        <f t="shared" ca="1" si="11"/>
        <v>33</v>
      </c>
      <c r="HU9" s="1">
        <f t="shared" ca="1" si="11"/>
        <v>33</v>
      </c>
      <c r="HV9" s="1">
        <f t="shared" ca="1" si="11"/>
        <v>34</v>
      </c>
      <c r="HW9" s="1">
        <f t="shared" ca="1" si="11"/>
        <v>34</v>
      </c>
      <c r="HX9" s="1">
        <f t="shared" ca="1" si="11"/>
        <v>34</v>
      </c>
      <c r="HY9" s="1">
        <f t="shared" ca="1" si="11"/>
        <v>34</v>
      </c>
      <c r="HZ9" s="1">
        <f t="shared" ca="1" si="11"/>
        <v>34</v>
      </c>
      <c r="IA9" s="1">
        <f t="shared" ca="1" si="11"/>
        <v>34</v>
      </c>
      <c r="IB9" s="1">
        <f t="shared" ca="1" si="11"/>
        <v>34</v>
      </c>
      <c r="IC9" s="1">
        <f t="shared" ca="1" si="11"/>
        <v>35</v>
      </c>
      <c r="ID9" s="1">
        <f t="shared" ca="1" si="11"/>
        <v>35</v>
      </c>
      <c r="IE9" s="1">
        <f t="shared" ca="1" si="11"/>
        <v>35</v>
      </c>
      <c r="IF9" s="1">
        <f t="shared" ca="1" si="11"/>
        <v>35</v>
      </c>
      <c r="IG9" s="1">
        <f t="shared" ca="1" si="11"/>
        <v>35</v>
      </c>
      <c r="IH9" s="1">
        <f t="shared" ca="1" si="11"/>
        <v>35</v>
      </c>
      <c r="II9" s="1">
        <f t="shared" ca="1" si="11"/>
        <v>35</v>
      </c>
      <c r="IJ9" s="1">
        <f t="shared" ca="1" si="11"/>
        <v>36</v>
      </c>
      <c r="IK9" s="1">
        <f t="shared" ca="1" si="11"/>
        <v>36</v>
      </c>
      <c r="IL9" s="1">
        <f t="shared" ca="1" si="11"/>
        <v>36</v>
      </c>
      <c r="IM9" s="1">
        <f t="shared" ca="1" si="11"/>
        <v>36</v>
      </c>
      <c r="IN9" s="1">
        <f t="shared" ca="1" si="11"/>
        <v>36</v>
      </c>
      <c r="IO9" s="1">
        <f t="shared" ca="1" si="11"/>
        <v>36</v>
      </c>
      <c r="IP9" s="1">
        <f t="shared" ca="1" si="11"/>
        <v>36</v>
      </c>
      <c r="IQ9" s="1">
        <f t="shared" ca="1" si="11"/>
        <v>37</v>
      </c>
      <c r="IR9" s="1">
        <f t="shared" ca="1" si="11"/>
        <v>37</v>
      </c>
      <c r="IS9" s="1">
        <f t="shared" ca="1" si="11"/>
        <v>37</v>
      </c>
      <c r="IT9" s="1">
        <f t="shared" ca="1" si="11"/>
        <v>37</v>
      </c>
      <c r="IU9" s="1">
        <f t="shared" ca="1" si="11"/>
        <v>37</v>
      </c>
      <c r="IV9" s="1">
        <f t="shared" ca="1" si="11"/>
        <v>37</v>
      </c>
      <c r="IW9" s="1">
        <f t="shared" ca="1" si="11"/>
        <v>37</v>
      </c>
      <c r="IX9" s="1">
        <f t="shared" ca="1" si="11"/>
        <v>38</v>
      </c>
      <c r="IY9" s="1">
        <f t="shared" ca="1" si="11"/>
        <v>38</v>
      </c>
      <c r="IZ9" s="1">
        <f t="shared" ca="1" si="11"/>
        <v>38</v>
      </c>
      <c r="JA9" s="1">
        <f t="shared" ca="1" si="11"/>
        <v>38</v>
      </c>
      <c r="JB9" s="1">
        <f t="shared" ca="1" si="11"/>
        <v>38</v>
      </c>
      <c r="JC9" s="1">
        <f t="shared" ref="JC9:LN9" ca="1" si="12">IF(JC5="日",JB9+1,JB9)</f>
        <v>38</v>
      </c>
      <c r="JD9" s="1">
        <f t="shared" ca="1" si="12"/>
        <v>38</v>
      </c>
      <c r="JE9" s="1">
        <f t="shared" ca="1" si="12"/>
        <v>39</v>
      </c>
      <c r="JF9" s="1">
        <f t="shared" ca="1" si="12"/>
        <v>39</v>
      </c>
      <c r="JG9" s="1">
        <f t="shared" ca="1" si="12"/>
        <v>39</v>
      </c>
      <c r="JH9" s="1">
        <f t="shared" ca="1" si="12"/>
        <v>39</v>
      </c>
      <c r="JI9" s="1">
        <f t="shared" ca="1" si="12"/>
        <v>39</v>
      </c>
      <c r="JJ9" s="1">
        <f t="shared" ca="1" si="12"/>
        <v>39</v>
      </c>
      <c r="JK9" s="1">
        <f t="shared" ca="1" si="12"/>
        <v>39</v>
      </c>
      <c r="JL9" s="1">
        <f t="shared" ca="1" si="12"/>
        <v>40</v>
      </c>
      <c r="JM9" s="1">
        <f t="shared" ca="1" si="12"/>
        <v>40</v>
      </c>
      <c r="JN9" s="1">
        <f t="shared" ca="1" si="12"/>
        <v>40</v>
      </c>
      <c r="JO9" s="1">
        <f t="shared" ca="1" si="12"/>
        <v>40</v>
      </c>
      <c r="JP9" s="1">
        <f t="shared" ca="1" si="12"/>
        <v>40</v>
      </c>
      <c r="JQ9" s="1">
        <f t="shared" ca="1" si="12"/>
        <v>40</v>
      </c>
      <c r="JR9" s="1">
        <f t="shared" ca="1" si="12"/>
        <v>40</v>
      </c>
      <c r="JS9" s="1">
        <f t="shared" ca="1" si="12"/>
        <v>41</v>
      </c>
      <c r="JT9" s="1">
        <f t="shared" ca="1" si="12"/>
        <v>41</v>
      </c>
      <c r="JU9" s="1">
        <f t="shared" ca="1" si="12"/>
        <v>41</v>
      </c>
      <c r="JV9" s="1">
        <f t="shared" ca="1" si="12"/>
        <v>41</v>
      </c>
      <c r="JW9" s="1">
        <f t="shared" ca="1" si="12"/>
        <v>41</v>
      </c>
      <c r="JX9" s="1">
        <f t="shared" ca="1" si="12"/>
        <v>41</v>
      </c>
      <c r="JY9" s="1">
        <f t="shared" ca="1" si="12"/>
        <v>41</v>
      </c>
      <c r="JZ9" s="1">
        <f t="shared" ca="1" si="12"/>
        <v>42</v>
      </c>
      <c r="KA9" s="1">
        <f t="shared" ca="1" si="12"/>
        <v>42</v>
      </c>
      <c r="KB9" s="1">
        <f t="shared" ca="1" si="12"/>
        <v>42</v>
      </c>
      <c r="KC9" s="1">
        <f t="shared" ca="1" si="12"/>
        <v>42</v>
      </c>
      <c r="KD9" s="1">
        <f t="shared" ca="1" si="12"/>
        <v>42</v>
      </c>
      <c r="KE9" s="1">
        <f t="shared" ca="1" si="12"/>
        <v>42</v>
      </c>
      <c r="KF9" s="1">
        <f t="shared" ca="1" si="12"/>
        <v>42</v>
      </c>
      <c r="KG9" s="1">
        <f t="shared" ca="1" si="12"/>
        <v>43</v>
      </c>
      <c r="KH9" s="1">
        <f t="shared" ca="1" si="12"/>
        <v>43</v>
      </c>
      <c r="KI9" s="1">
        <f t="shared" ca="1" si="12"/>
        <v>43</v>
      </c>
      <c r="KJ9" s="1">
        <f t="shared" ca="1" si="12"/>
        <v>43</v>
      </c>
      <c r="KK9" s="1">
        <f t="shared" ca="1" si="12"/>
        <v>43</v>
      </c>
      <c r="KL9" s="1">
        <f t="shared" ca="1" si="12"/>
        <v>43</v>
      </c>
      <c r="KM9" s="1">
        <f t="shared" ca="1" si="12"/>
        <v>43</v>
      </c>
      <c r="KN9" s="1">
        <f t="shared" ca="1" si="12"/>
        <v>44</v>
      </c>
      <c r="KO9" s="1">
        <f t="shared" ca="1" si="12"/>
        <v>44</v>
      </c>
      <c r="KP9" s="1">
        <f t="shared" ca="1" si="12"/>
        <v>44</v>
      </c>
      <c r="KQ9" s="1">
        <f t="shared" ca="1" si="12"/>
        <v>44</v>
      </c>
      <c r="KR9" s="1">
        <f t="shared" ca="1" si="12"/>
        <v>44</v>
      </c>
      <c r="KS9" s="1">
        <f t="shared" ca="1" si="12"/>
        <v>44</v>
      </c>
      <c r="KT9" s="1">
        <f t="shared" ca="1" si="12"/>
        <v>44</v>
      </c>
      <c r="KU9" s="1">
        <f t="shared" ca="1" si="12"/>
        <v>45</v>
      </c>
      <c r="KV9" s="291">
        <f t="shared" ca="1" si="12"/>
        <v>45</v>
      </c>
      <c r="KW9" s="292">
        <f t="shared" ca="1" si="12"/>
        <v>45</v>
      </c>
      <c r="KX9" s="292">
        <f t="shared" ca="1" si="12"/>
        <v>45</v>
      </c>
      <c r="KY9" s="292">
        <f t="shared" ca="1" si="12"/>
        <v>45</v>
      </c>
      <c r="KZ9" s="292">
        <f t="shared" ca="1" si="12"/>
        <v>45</v>
      </c>
      <c r="LA9" s="293">
        <f t="shared" ca="1" si="12"/>
        <v>45</v>
      </c>
      <c r="LB9" s="1">
        <f t="shared" ca="1" si="12"/>
        <v>46</v>
      </c>
      <c r="LC9" s="1">
        <f t="shared" ca="1" si="12"/>
        <v>46</v>
      </c>
      <c r="LD9" s="1">
        <f t="shared" ca="1" si="12"/>
        <v>46</v>
      </c>
      <c r="LE9" s="1">
        <f t="shared" ca="1" si="12"/>
        <v>46</v>
      </c>
      <c r="LF9" s="1">
        <f t="shared" ca="1" si="12"/>
        <v>46</v>
      </c>
      <c r="LG9" s="1">
        <f t="shared" ca="1" si="12"/>
        <v>46</v>
      </c>
      <c r="LH9" s="1">
        <f t="shared" ca="1" si="12"/>
        <v>46</v>
      </c>
      <c r="LI9" s="1">
        <f t="shared" ca="1" si="12"/>
        <v>47</v>
      </c>
      <c r="LJ9" s="1">
        <f t="shared" ca="1" si="12"/>
        <v>47</v>
      </c>
      <c r="LK9" s="1">
        <f t="shared" ca="1" si="12"/>
        <v>47</v>
      </c>
      <c r="LL9" s="1">
        <f t="shared" ca="1" si="12"/>
        <v>47</v>
      </c>
      <c r="LM9" s="1">
        <f t="shared" ca="1" si="12"/>
        <v>47</v>
      </c>
      <c r="LN9" s="1">
        <f t="shared" ca="1" si="12"/>
        <v>47</v>
      </c>
      <c r="LO9" s="1">
        <f t="shared" ref="LO9:NZ9" ca="1" si="13">IF(LO5="日",LN9+1,LN9)</f>
        <v>47</v>
      </c>
      <c r="LP9" s="1">
        <f t="shared" ca="1" si="13"/>
        <v>48</v>
      </c>
      <c r="LQ9" s="1">
        <f t="shared" ca="1" si="13"/>
        <v>48</v>
      </c>
      <c r="LR9" s="1">
        <f t="shared" ca="1" si="13"/>
        <v>48</v>
      </c>
      <c r="LS9" s="1">
        <f t="shared" ca="1" si="13"/>
        <v>48</v>
      </c>
      <c r="LT9" s="1">
        <f t="shared" ca="1" si="13"/>
        <v>48</v>
      </c>
      <c r="LU9" s="1">
        <f t="shared" ca="1" si="13"/>
        <v>48</v>
      </c>
      <c r="LV9" s="1">
        <f t="shared" ca="1" si="13"/>
        <v>48</v>
      </c>
      <c r="LW9" s="1">
        <f t="shared" ca="1" si="13"/>
        <v>49</v>
      </c>
      <c r="LX9" s="1">
        <f t="shared" ca="1" si="13"/>
        <v>49</v>
      </c>
      <c r="LY9" s="1">
        <f t="shared" ca="1" si="13"/>
        <v>49</v>
      </c>
      <c r="LZ9" s="1">
        <f t="shared" ca="1" si="13"/>
        <v>49</v>
      </c>
      <c r="MA9" s="1">
        <f t="shared" ca="1" si="13"/>
        <v>49</v>
      </c>
      <c r="MB9" s="1">
        <f t="shared" ca="1" si="13"/>
        <v>49</v>
      </c>
      <c r="MC9" s="1">
        <f t="shared" ca="1" si="13"/>
        <v>49</v>
      </c>
      <c r="MD9" s="1">
        <f t="shared" ca="1" si="13"/>
        <v>50</v>
      </c>
      <c r="ME9" s="1">
        <f t="shared" ca="1" si="13"/>
        <v>50</v>
      </c>
      <c r="MF9" s="1">
        <f t="shared" ca="1" si="13"/>
        <v>50</v>
      </c>
      <c r="MG9" s="1">
        <f t="shared" ca="1" si="13"/>
        <v>50</v>
      </c>
      <c r="MH9" s="1">
        <f t="shared" ca="1" si="13"/>
        <v>50</v>
      </c>
      <c r="MI9" s="1">
        <f t="shared" ca="1" si="13"/>
        <v>50</v>
      </c>
      <c r="MJ9" s="1">
        <f t="shared" ca="1" si="13"/>
        <v>50</v>
      </c>
      <c r="MK9" s="1">
        <f t="shared" ca="1" si="13"/>
        <v>51</v>
      </c>
      <c r="ML9" s="1">
        <f t="shared" ca="1" si="13"/>
        <v>51</v>
      </c>
      <c r="MM9" s="1">
        <f t="shared" ca="1" si="13"/>
        <v>51</v>
      </c>
      <c r="MN9" s="1">
        <f t="shared" ca="1" si="13"/>
        <v>51</v>
      </c>
      <c r="MO9" s="1">
        <f t="shared" ca="1" si="13"/>
        <v>51</v>
      </c>
      <c r="MP9" s="1">
        <f t="shared" ca="1" si="13"/>
        <v>51</v>
      </c>
      <c r="MQ9" s="1">
        <f t="shared" ca="1" si="13"/>
        <v>51</v>
      </c>
      <c r="MR9" s="1">
        <f t="shared" ca="1" si="13"/>
        <v>52</v>
      </c>
      <c r="MS9" s="1">
        <f t="shared" ca="1" si="13"/>
        <v>52</v>
      </c>
      <c r="MT9" s="1">
        <f t="shared" ca="1" si="13"/>
        <v>52</v>
      </c>
      <c r="MU9" s="1">
        <f t="shared" ca="1" si="13"/>
        <v>52</v>
      </c>
      <c r="MV9" s="1">
        <f t="shared" ca="1" si="13"/>
        <v>52</v>
      </c>
      <c r="MW9" s="1">
        <f t="shared" ca="1" si="13"/>
        <v>52</v>
      </c>
      <c r="MX9" s="1">
        <f t="shared" ca="1" si="13"/>
        <v>52</v>
      </c>
      <c r="MY9" s="1">
        <f t="shared" ca="1" si="13"/>
        <v>53</v>
      </c>
      <c r="MZ9" s="1">
        <f t="shared" ca="1" si="13"/>
        <v>53</v>
      </c>
      <c r="NA9" s="1">
        <f t="shared" ca="1" si="13"/>
        <v>53</v>
      </c>
      <c r="NB9" s="1">
        <f t="shared" ca="1" si="13"/>
        <v>53</v>
      </c>
      <c r="NC9" s="1">
        <f t="shared" ca="1" si="13"/>
        <v>53</v>
      </c>
      <c r="ND9" s="1">
        <f t="shared" ca="1" si="13"/>
        <v>53</v>
      </c>
      <c r="NE9" s="1">
        <f t="shared" ca="1" si="13"/>
        <v>53</v>
      </c>
      <c r="NF9" s="1">
        <f t="shared" ca="1" si="13"/>
        <v>53</v>
      </c>
      <c r="NG9" s="1">
        <f t="shared" ca="1" si="13"/>
        <v>54</v>
      </c>
      <c r="NH9" s="1">
        <f t="shared" ca="1" si="13"/>
        <v>54</v>
      </c>
      <c r="NI9" s="1">
        <f t="shared" ca="1" si="13"/>
        <v>54</v>
      </c>
      <c r="NJ9" s="1">
        <f t="shared" ca="1" si="13"/>
        <v>54</v>
      </c>
      <c r="NK9" s="1">
        <f t="shared" ca="1" si="13"/>
        <v>54</v>
      </c>
      <c r="NL9" s="1">
        <f t="shared" ca="1" si="13"/>
        <v>54</v>
      </c>
      <c r="NM9" s="1">
        <f t="shared" ca="1" si="13"/>
        <v>54</v>
      </c>
      <c r="NN9" s="1">
        <f t="shared" ca="1" si="13"/>
        <v>55</v>
      </c>
      <c r="NO9" s="1">
        <f t="shared" ca="1" si="13"/>
        <v>55</v>
      </c>
      <c r="NP9" s="1">
        <f t="shared" ca="1" si="13"/>
        <v>55</v>
      </c>
      <c r="NQ9" s="1">
        <f t="shared" ca="1" si="13"/>
        <v>55</v>
      </c>
      <c r="NR9" s="1">
        <f t="shared" ca="1" si="13"/>
        <v>55</v>
      </c>
      <c r="NS9" s="1">
        <f t="shared" ca="1" si="13"/>
        <v>55</v>
      </c>
      <c r="NT9" s="1">
        <f t="shared" ca="1" si="13"/>
        <v>55</v>
      </c>
      <c r="NU9" s="1">
        <f t="shared" ca="1" si="13"/>
        <v>56</v>
      </c>
      <c r="NV9" s="1">
        <f t="shared" ca="1" si="13"/>
        <v>56</v>
      </c>
      <c r="NW9" s="1">
        <f t="shared" ca="1" si="13"/>
        <v>56</v>
      </c>
      <c r="NX9" s="1">
        <f t="shared" ca="1" si="13"/>
        <v>56</v>
      </c>
      <c r="NY9" s="1">
        <f t="shared" ca="1" si="13"/>
        <v>56</v>
      </c>
      <c r="NZ9" s="1">
        <f t="shared" ca="1" si="13"/>
        <v>56</v>
      </c>
      <c r="OA9" s="1">
        <f t="shared" ref="OA9:OK9" ca="1" si="14">IF(OA5="日",NZ9+1,NZ9)</f>
        <v>56</v>
      </c>
      <c r="OB9" s="1">
        <f t="shared" ca="1" si="14"/>
        <v>57</v>
      </c>
      <c r="OC9" s="1">
        <f t="shared" ca="1" si="14"/>
        <v>57</v>
      </c>
      <c r="OD9" s="1">
        <f t="shared" ca="1" si="14"/>
        <v>57</v>
      </c>
      <c r="OE9" s="1">
        <f t="shared" ca="1" si="14"/>
        <v>57</v>
      </c>
      <c r="OF9" s="1">
        <f t="shared" ca="1" si="14"/>
        <v>57</v>
      </c>
      <c r="OG9" s="1">
        <f t="shared" ca="1" si="14"/>
        <v>57</v>
      </c>
      <c r="OH9" s="1">
        <f t="shared" ca="1" si="14"/>
        <v>57</v>
      </c>
      <c r="OI9" s="1">
        <f t="shared" ca="1" si="14"/>
        <v>58</v>
      </c>
      <c r="OJ9" s="1">
        <f t="shared" ca="1" si="14"/>
        <v>58</v>
      </c>
      <c r="OK9" s="1">
        <f t="shared" ca="1" si="14"/>
        <v>58</v>
      </c>
    </row>
    <row r="10" spans="2:404" ht="13.5" customHeight="1" x14ac:dyDescent="0.15">
      <c r="B10" s="234" t="s">
        <v>9</v>
      </c>
      <c r="C10" s="235"/>
      <c r="D10" s="236"/>
      <c r="E10" s="195">
        <f>IF(E6=0,0,1)</f>
        <v>0</v>
      </c>
      <c r="F10" s="193">
        <f t="shared" ref="F10:BQ10" si="15">IF(F6=0,0,1)</f>
        <v>0</v>
      </c>
      <c r="G10" s="193">
        <f t="shared" si="15"/>
        <v>0</v>
      </c>
      <c r="H10" s="193">
        <f t="shared" si="15"/>
        <v>0</v>
      </c>
      <c r="I10" s="193">
        <f t="shared" si="15"/>
        <v>0</v>
      </c>
      <c r="J10" s="193">
        <f t="shared" si="15"/>
        <v>0</v>
      </c>
      <c r="K10" s="193">
        <f t="shared" si="15"/>
        <v>0</v>
      </c>
      <c r="L10" s="193">
        <f t="shared" si="15"/>
        <v>0</v>
      </c>
      <c r="M10" s="193">
        <f t="shared" si="15"/>
        <v>0</v>
      </c>
      <c r="N10" s="193">
        <f t="shared" si="15"/>
        <v>0</v>
      </c>
      <c r="O10" s="193">
        <f t="shared" si="15"/>
        <v>0</v>
      </c>
      <c r="P10" s="193">
        <f t="shared" si="15"/>
        <v>0</v>
      </c>
      <c r="Q10" s="193">
        <f t="shared" si="15"/>
        <v>0</v>
      </c>
      <c r="R10" s="193">
        <f t="shared" si="15"/>
        <v>0</v>
      </c>
      <c r="S10" s="193">
        <f t="shared" si="15"/>
        <v>0</v>
      </c>
      <c r="T10" s="193">
        <f t="shared" si="15"/>
        <v>0</v>
      </c>
      <c r="U10" s="193">
        <f t="shared" si="15"/>
        <v>0</v>
      </c>
      <c r="V10" s="193">
        <f t="shared" si="15"/>
        <v>0</v>
      </c>
      <c r="W10" s="193">
        <f t="shared" si="15"/>
        <v>0</v>
      </c>
      <c r="X10" s="193">
        <f t="shared" si="15"/>
        <v>0</v>
      </c>
      <c r="Y10" s="193">
        <f t="shared" si="15"/>
        <v>0</v>
      </c>
      <c r="Z10" s="193">
        <f t="shared" si="15"/>
        <v>0</v>
      </c>
      <c r="AA10" s="193">
        <f t="shared" si="15"/>
        <v>0</v>
      </c>
      <c r="AB10" s="193">
        <f t="shared" si="15"/>
        <v>0</v>
      </c>
      <c r="AC10" s="193">
        <f t="shared" si="15"/>
        <v>0</v>
      </c>
      <c r="AD10" s="193">
        <f t="shared" si="15"/>
        <v>0</v>
      </c>
      <c r="AE10" s="193">
        <f t="shared" si="15"/>
        <v>0</v>
      </c>
      <c r="AF10" s="193">
        <f t="shared" si="15"/>
        <v>0</v>
      </c>
      <c r="AG10" s="193">
        <f t="shared" si="15"/>
        <v>0</v>
      </c>
      <c r="AH10" s="193">
        <f t="shared" si="15"/>
        <v>0</v>
      </c>
      <c r="AI10" s="194">
        <f t="shared" si="15"/>
        <v>0</v>
      </c>
      <c r="AJ10" s="195">
        <f t="shared" si="15"/>
        <v>0</v>
      </c>
      <c r="AK10" s="193">
        <f t="shared" si="15"/>
        <v>0</v>
      </c>
      <c r="AL10" s="193">
        <f t="shared" si="15"/>
        <v>0</v>
      </c>
      <c r="AM10" s="193">
        <f t="shared" si="15"/>
        <v>0</v>
      </c>
      <c r="AN10" s="193">
        <f t="shared" si="15"/>
        <v>0</v>
      </c>
      <c r="AO10" s="193">
        <f t="shared" si="15"/>
        <v>0</v>
      </c>
      <c r="AP10" s="193">
        <f t="shared" si="15"/>
        <v>0</v>
      </c>
      <c r="AQ10" s="193">
        <f t="shared" si="15"/>
        <v>0</v>
      </c>
      <c r="AR10" s="193">
        <f t="shared" si="15"/>
        <v>0</v>
      </c>
      <c r="AS10" s="193">
        <f t="shared" si="15"/>
        <v>0</v>
      </c>
      <c r="AT10" s="193">
        <f t="shared" si="15"/>
        <v>0</v>
      </c>
      <c r="AU10" s="193">
        <f t="shared" si="15"/>
        <v>0</v>
      </c>
      <c r="AV10" s="193">
        <f t="shared" si="15"/>
        <v>0</v>
      </c>
      <c r="AW10" s="193">
        <f t="shared" si="15"/>
        <v>0</v>
      </c>
      <c r="AX10" s="193">
        <f t="shared" si="15"/>
        <v>0</v>
      </c>
      <c r="AY10" s="193">
        <f t="shared" si="15"/>
        <v>0</v>
      </c>
      <c r="AZ10" s="193">
        <f t="shared" si="15"/>
        <v>0</v>
      </c>
      <c r="BA10" s="193">
        <f t="shared" si="15"/>
        <v>0</v>
      </c>
      <c r="BB10" s="193">
        <f t="shared" si="15"/>
        <v>0</v>
      </c>
      <c r="BC10" s="193">
        <f t="shared" si="15"/>
        <v>0</v>
      </c>
      <c r="BD10" s="193">
        <f t="shared" si="15"/>
        <v>0</v>
      </c>
      <c r="BE10" s="193">
        <f t="shared" si="15"/>
        <v>0</v>
      </c>
      <c r="BF10" s="193">
        <f t="shared" si="15"/>
        <v>0</v>
      </c>
      <c r="BG10" s="193">
        <f t="shared" si="15"/>
        <v>0</v>
      </c>
      <c r="BH10" s="193">
        <f t="shared" si="15"/>
        <v>0</v>
      </c>
      <c r="BI10" s="193">
        <f t="shared" si="15"/>
        <v>0</v>
      </c>
      <c r="BJ10" s="193">
        <f t="shared" si="15"/>
        <v>0</v>
      </c>
      <c r="BK10" s="193">
        <f t="shared" si="15"/>
        <v>0</v>
      </c>
      <c r="BL10" s="193">
        <f t="shared" si="15"/>
        <v>0</v>
      </c>
      <c r="BM10" s="194">
        <f t="shared" si="15"/>
        <v>0</v>
      </c>
      <c r="BN10" s="193">
        <f t="shared" si="15"/>
        <v>0</v>
      </c>
      <c r="BO10" s="193">
        <f t="shared" si="15"/>
        <v>0</v>
      </c>
      <c r="BP10" s="193">
        <f t="shared" si="15"/>
        <v>0</v>
      </c>
      <c r="BQ10" s="193">
        <f t="shared" si="15"/>
        <v>0</v>
      </c>
      <c r="BR10" s="193">
        <f t="shared" ref="BR10:EC10" si="16">IF(BR6=0,0,1)</f>
        <v>0</v>
      </c>
      <c r="BS10" s="193">
        <f t="shared" si="16"/>
        <v>0</v>
      </c>
      <c r="BT10" s="193">
        <f t="shared" si="16"/>
        <v>0</v>
      </c>
      <c r="BU10" s="193">
        <f t="shared" si="16"/>
        <v>0</v>
      </c>
      <c r="BV10" s="193">
        <f t="shared" si="16"/>
        <v>0</v>
      </c>
      <c r="BW10" s="193">
        <f t="shared" si="16"/>
        <v>0</v>
      </c>
      <c r="BX10" s="193">
        <f t="shared" si="16"/>
        <v>0</v>
      </c>
      <c r="BY10" s="193">
        <f t="shared" si="16"/>
        <v>0</v>
      </c>
      <c r="BZ10" s="193">
        <f t="shared" si="16"/>
        <v>0</v>
      </c>
      <c r="CA10" s="193">
        <f t="shared" si="16"/>
        <v>0</v>
      </c>
      <c r="CB10" s="193">
        <f t="shared" si="16"/>
        <v>0</v>
      </c>
      <c r="CC10" s="193">
        <f t="shared" si="16"/>
        <v>0</v>
      </c>
      <c r="CD10" s="193">
        <f t="shared" si="16"/>
        <v>0</v>
      </c>
      <c r="CE10" s="193">
        <f t="shared" si="16"/>
        <v>0</v>
      </c>
      <c r="CF10" s="193">
        <f t="shared" si="16"/>
        <v>0</v>
      </c>
      <c r="CG10" s="193">
        <f t="shared" si="16"/>
        <v>0</v>
      </c>
      <c r="CH10" s="193">
        <f t="shared" si="16"/>
        <v>0</v>
      </c>
      <c r="CI10" s="193">
        <f t="shared" si="16"/>
        <v>0</v>
      </c>
      <c r="CJ10" s="193">
        <f t="shared" si="16"/>
        <v>0</v>
      </c>
      <c r="CK10" s="193">
        <f t="shared" si="16"/>
        <v>0</v>
      </c>
      <c r="CL10" s="193">
        <f t="shared" si="16"/>
        <v>0</v>
      </c>
      <c r="CM10" s="193">
        <f t="shared" si="16"/>
        <v>0</v>
      </c>
      <c r="CN10" s="193">
        <f t="shared" si="16"/>
        <v>0</v>
      </c>
      <c r="CO10" s="193">
        <f t="shared" si="16"/>
        <v>0</v>
      </c>
      <c r="CP10" s="193">
        <f t="shared" si="16"/>
        <v>0</v>
      </c>
      <c r="CQ10" s="193">
        <f t="shared" si="16"/>
        <v>0</v>
      </c>
      <c r="CR10" s="194">
        <f t="shared" si="16"/>
        <v>0</v>
      </c>
      <c r="CS10" s="195">
        <f t="shared" si="16"/>
        <v>0</v>
      </c>
      <c r="CT10" s="193">
        <f t="shared" si="16"/>
        <v>0</v>
      </c>
      <c r="CU10" s="193">
        <f t="shared" si="16"/>
        <v>0</v>
      </c>
      <c r="CV10" s="193">
        <f t="shared" si="16"/>
        <v>0</v>
      </c>
      <c r="CW10" s="193">
        <f t="shared" si="16"/>
        <v>0</v>
      </c>
      <c r="CX10" s="193">
        <f t="shared" si="16"/>
        <v>0</v>
      </c>
      <c r="CY10" s="193">
        <f t="shared" si="16"/>
        <v>0</v>
      </c>
      <c r="CZ10" s="193">
        <f t="shared" si="16"/>
        <v>0</v>
      </c>
      <c r="DA10" s="193">
        <f t="shared" si="16"/>
        <v>0</v>
      </c>
      <c r="DB10" s="193">
        <f t="shared" si="16"/>
        <v>0</v>
      </c>
      <c r="DC10" s="193">
        <f t="shared" si="16"/>
        <v>0</v>
      </c>
      <c r="DD10" s="193">
        <f t="shared" si="16"/>
        <v>0</v>
      </c>
      <c r="DE10" s="193">
        <f t="shared" si="16"/>
        <v>0</v>
      </c>
      <c r="DF10" s="193">
        <f t="shared" si="16"/>
        <v>0</v>
      </c>
      <c r="DG10" s="193">
        <f t="shared" si="16"/>
        <v>0</v>
      </c>
      <c r="DH10" s="193">
        <f t="shared" si="16"/>
        <v>0</v>
      </c>
      <c r="DI10" s="193">
        <f t="shared" si="16"/>
        <v>0</v>
      </c>
      <c r="DJ10" s="193">
        <f t="shared" si="16"/>
        <v>0</v>
      </c>
      <c r="DK10" s="193">
        <f t="shared" si="16"/>
        <v>0</v>
      </c>
      <c r="DL10" s="193">
        <f t="shared" si="16"/>
        <v>0</v>
      </c>
      <c r="DM10" s="193">
        <f t="shared" si="16"/>
        <v>0</v>
      </c>
      <c r="DN10" s="193">
        <f t="shared" si="16"/>
        <v>0</v>
      </c>
      <c r="DO10" s="193">
        <f t="shared" si="16"/>
        <v>0</v>
      </c>
      <c r="DP10" s="193">
        <f t="shared" si="16"/>
        <v>0</v>
      </c>
      <c r="DQ10" s="193">
        <f t="shared" si="16"/>
        <v>0</v>
      </c>
      <c r="DR10" s="193">
        <f t="shared" si="16"/>
        <v>0</v>
      </c>
      <c r="DS10" s="193">
        <f t="shared" si="16"/>
        <v>0</v>
      </c>
      <c r="DT10" s="193">
        <f t="shared" si="16"/>
        <v>0</v>
      </c>
      <c r="DU10" s="193">
        <f t="shared" si="16"/>
        <v>0</v>
      </c>
      <c r="DV10" s="194">
        <f t="shared" si="16"/>
        <v>0</v>
      </c>
      <c r="DW10" s="195">
        <f t="shared" si="16"/>
        <v>0</v>
      </c>
      <c r="DX10" s="193">
        <f t="shared" si="16"/>
        <v>0</v>
      </c>
      <c r="DY10" s="193">
        <f t="shared" si="16"/>
        <v>0</v>
      </c>
      <c r="DZ10" s="193">
        <f t="shared" si="16"/>
        <v>0</v>
      </c>
      <c r="EA10" s="193">
        <f t="shared" si="16"/>
        <v>0</v>
      </c>
      <c r="EB10" s="193">
        <f t="shared" si="16"/>
        <v>0</v>
      </c>
      <c r="EC10" s="193">
        <f t="shared" si="16"/>
        <v>0</v>
      </c>
      <c r="ED10" s="193">
        <f t="shared" ref="ED10:GO10" si="17">IF(ED6=0,0,1)</f>
        <v>0</v>
      </c>
      <c r="EE10" s="193">
        <f t="shared" si="17"/>
        <v>0</v>
      </c>
      <c r="EF10" s="193">
        <f t="shared" si="17"/>
        <v>0</v>
      </c>
      <c r="EG10" s="193">
        <f t="shared" si="17"/>
        <v>0</v>
      </c>
      <c r="EH10" s="193">
        <f t="shared" si="17"/>
        <v>0</v>
      </c>
      <c r="EI10" s="193">
        <f t="shared" si="17"/>
        <v>0</v>
      </c>
      <c r="EJ10" s="193">
        <f t="shared" si="17"/>
        <v>0</v>
      </c>
      <c r="EK10" s="193">
        <f t="shared" si="17"/>
        <v>0</v>
      </c>
      <c r="EL10" s="193">
        <f t="shared" si="17"/>
        <v>0</v>
      </c>
      <c r="EM10" s="193">
        <f t="shared" si="17"/>
        <v>0</v>
      </c>
      <c r="EN10" s="193">
        <f t="shared" si="17"/>
        <v>0</v>
      </c>
      <c r="EO10" s="193">
        <f t="shared" si="17"/>
        <v>0</v>
      </c>
      <c r="EP10" s="193">
        <f t="shared" si="17"/>
        <v>0</v>
      </c>
      <c r="EQ10" s="193">
        <f t="shared" si="17"/>
        <v>0</v>
      </c>
      <c r="ER10" s="193">
        <f t="shared" si="17"/>
        <v>0</v>
      </c>
      <c r="ES10" s="193">
        <f t="shared" si="17"/>
        <v>0</v>
      </c>
      <c r="ET10" s="193">
        <f t="shared" si="17"/>
        <v>0</v>
      </c>
      <c r="EU10" s="193">
        <f t="shared" si="17"/>
        <v>0</v>
      </c>
      <c r="EV10" s="193">
        <f t="shared" si="17"/>
        <v>0</v>
      </c>
      <c r="EW10" s="193">
        <f t="shared" si="17"/>
        <v>0</v>
      </c>
      <c r="EX10" s="193">
        <f t="shared" si="17"/>
        <v>0</v>
      </c>
      <c r="EY10" s="193">
        <f t="shared" si="17"/>
        <v>0</v>
      </c>
      <c r="EZ10" s="193">
        <f t="shared" si="17"/>
        <v>0</v>
      </c>
      <c r="FA10" s="194">
        <f t="shared" si="17"/>
        <v>0</v>
      </c>
      <c r="FB10" s="195">
        <f t="shared" si="17"/>
        <v>0</v>
      </c>
      <c r="FC10" s="193">
        <f t="shared" si="17"/>
        <v>0</v>
      </c>
      <c r="FD10" s="193">
        <f t="shared" si="17"/>
        <v>0</v>
      </c>
      <c r="FE10" s="193">
        <f t="shared" si="17"/>
        <v>0</v>
      </c>
      <c r="FF10" s="193">
        <f t="shared" si="17"/>
        <v>0</v>
      </c>
      <c r="FG10" s="193">
        <f t="shared" si="17"/>
        <v>0</v>
      </c>
      <c r="FH10" s="193">
        <f t="shared" si="17"/>
        <v>0</v>
      </c>
      <c r="FI10" s="193">
        <f t="shared" si="17"/>
        <v>0</v>
      </c>
      <c r="FJ10" s="193">
        <f>IF(FJ6=0,0,1)</f>
        <v>0</v>
      </c>
      <c r="FK10" s="193">
        <f t="shared" si="17"/>
        <v>0</v>
      </c>
      <c r="FL10" s="193">
        <f t="shared" si="17"/>
        <v>0</v>
      </c>
      <c r="FM10" s="193">
        <f t="shared" si="17"/>
        <v>0</v>
      </c>
      <c r="FN10" s="219">
        <f>IF($FM10+$FQ10&gt;0,IF(FN6=0,0,1),0)</f>
        <v>0</v>
      </c>
      <c r="FO10" s="193">
        <f>IF($FM10+$FQ10&gt;0,IF(FO6=0,0,1),0)</f>
        <v>0</v>
      </c>
      <c r="FP10" s="220">
        <f>IF($FM10+$FQ10&gt;0,IF(FP6=0,0,1),0)</f>
        <v>0</v>
      </c>
      <c r="FQ10" s="193">
        <f t="shared" si="17"/>
        <v>0</v>
      </c>
      <c r="FR10" s="193">
        <f t="shared" si="17"/>
        <v>0</v>
      </c>
      <c r="FS10" s="193">
        <f t="shared" si="17"/>
        <v>0</v>
      </c>
      <c r="FT10" s="193">
        <f t="shared" si="17"/>
        <v>0</v>
      </c>
      <c r="FU10" s="193">
        <f t="shared" si="17"/>
        <v>0</v>
      </c>
      <c r="FV10" s="193">
        <f t="shared" si="17"/>
        <v>0</v>
      </c>
      <c r="FW10" s="193">
        <f t="shared" si="17"/>
        <v>0</v>
      </c>
      <c r="FX10" s="193">
        <f t="shared" si="17"/>
        <v>0</v>
      </c>
      <c r="FY10" s="193">
        <f t="shared" si="17"/>
        <v>0</v>
      </c>
      <c r="FZ10" s="193">
        <f t="shared" si="17"/>
        <v>0</v>
      </c>
      <c r="GA10" s="193">
        <f t="shared" si="17"/>
        <v>0</v>
      </c>
      <c r="GB10" s="193">
        <f t="shared" si="17"/>
        <v>0</v>
      </c>
      <c r="GC10" s="193">
        <f t="shared" si="17"/>
        <v>0</v>
      </c>
      <c r="GD10" s="193">
        <f t="shared" si="17"/>
        <v>0</v>
      </c>
      <c r="GE10" s="193">
        <f t="shared" si="17"/>
        <v>0</v>
      </c>
      <c r="GF10" s="194">
        <f t="shared" si="17"/>
        <v>0</v>
      </c>
      <c r="GG10" s="195">
        <f t="shared" si="17"/>
        <v>0</v>
      </c>
      <c r="GH10" s="193">
        <f t="shared" si="17"/>
        <v>0</v>
      </c>
      <c r="GI10" s="193">
        <f t="shared" si="17"/>
        <v>0</v>
      </c>
      <c r="GJ10" s="193">
        <f t="shared" si="17"/>
        <v>0</v>
      </c>
      <c r="GK10" s="193">
        <f t="shared" si="17"/>
        <v>0</v>
      </c>
      <c r="GL10" s="193">
        <f t="shared" si="17"/>
        <v>0</v>
      </c>
      <c r="GM10" s="193">
        <f t="shared" si="17"/>
        <v>0</v>
      </c>
      <c r="GN10" s="193">
        <f t="shared" si="17"/>
        <v>0</v>
      </c>
      <c r="GO10" s="193">
        <f t="shared" si="17"/>
        <v>0</v>
      </c>
      <c r="GP10" s="193">
        <f t="shared" ref="GP10:JA10" si="18">IF(GP6=0,0,1)</f>
        <v>0</v>
      </c>
      <c r="GQ10" s="193">
        <f t="shared" si="18"/>
        <v>0</v>
      </c>
      <c r="GR10" s="193">
        <f t="shared" si="18"/>
        <v>0</v>
      </c>
      <c r="GS10" s="193">
        <f t="shared" si="18"/>
        <v>0</v>
      </c>
      <c r="GT10" s="193">
        <f t="shared" si="18"/>
        <v>0</v>
      </c>
      <c r="GU10" s="193">
        <f t="shared" si="18"/>
        <v>0</v>
      </c>
      <c r="GV10" s="193">
        <f t="shared" si="18"/>
        <v>0</v>
      </c>
      <c r="GW10" s="193">
        <f t="shared" si="18"/>
        <v>0</v>
      </c>
      <c r="GX10" s="193">
        <f t="shared" si="18"/>
        <v>0</v>
      </c>
      <c r="GY10" s="193">
        <f t="shared" si="18"/>
        <v>0</v>
      </c>
      <c r="GZ10" s="193">
        <f t="shared" si="18"/>
        <v>0</v>
      </c>
      <c r="HA10" s="193">
        <f t="shared" si="18"/>
        <v>0</v>
      </c>
      <c r="HB10" s="193">
        <f t="shared" si="18"/>
        <v>0</v>
      </c>
      <c r="HC10" s="193">
        <f t="shared" si="18"/>
        <v>0</v>
      </c>
      <c r="HD10" s="193">
        <f t="shared" si="18"/>
        <v>0</v>
      </c>
      <c r="HE10" s="193">
        <f t="shared" si="18"/>
        <v>0</v>
      </c>
      <c r="HF10" s="193">
        <f t="shared" si="18"/>
        <v>0</v>
      </c>
      <c r="HG10" s="193">
        <f t="shared" si="18"/>
        <v>0</v>
      </c>
      <c r="HH10" s="193">
        <f t="shared" si="18"/>
        <v>0</v>
      </c>
      <c r="HI10" s="193">
        <f t="shared" si="18"/>
        <v>0</v>
      </c>
      <c r="HJ10" s="194">
        <f t="shared" si="18"/>
        <v>0</v>
      </c>
      <c r="HK10" s="195">
        <f t="shared" si="18"/>
        <v>0</v>
      </c>
      <c r="HL10" s="193">
        <f t="shared" si="18"/>
        <v>0</v>
      </c>
      <c r="HM10" s="193">
        <f t="shared" si="18"/>
        <v>0</v>
      </c>
      <c r="HN10" s="193">
        <f t="shared" si="18"/>
        <v>0</v>
      </c>
      <c r="HO10" s="193">
        <f t="shared" si="18"/>
        <v>0</v>
      </c>
      <c r="HP10" s="193">
        <f t="shared" si="18"/>
        <v>0</v>
      </c>
      <c r="HQ10" s="193">
        <f t="shared" si="18"/>
        <v>0</v>
      </c>
      <c r="HR10" s="193">
        <f t="shared" si="18"/>
        <v>0</v>
      </c>
      <c r="HS10" s="193">
        <f t="shared" si="18"/>
        <v>0</v>
      </c>
      <c r="HT10" s="193">
        <f t="shared" si="18"/>
        <v>0</v>
      </c>
      <c r="HU10" s="193">
        <f t="shared" si="18"/>
        <v>0</v>
      </c>
      <c r="HV10" s="193">
        <f t="shared" si="18"/>
        <v>0</v>
      </c>
      <c r="HW10" s="193">
        <f t="shared" si="18"/>
        <v>0</v>
      </c>
      <c r="HX10" s="193">
        <f t="shared" si="18"/>
        <v>0</v>
      </c>
      <c r="HY10" s="193">
        <f t="shared" si="18"/>
        <v>0</v>
      </c>
      <c r="HZ10" s="193">
        <f t="shared" si="18"/>
        <v>0</v>
      </c>
      <c r="IA10" s="193">
        <f t="shared" si="18"/>
        <v>0</v>
      </c>
      <c r="IB10" s="193">
        <f t="shared" si="18"/>
        <v>0</v>
      </c>
      <c r="IC10" s="193">
        <f t="shared" si="18"/>
        <v>0</v>
      </c>
      <c r="ID10" s="193">
        <f t="shared" si="18"/>
        <v>0</v>
      </c>
      <c r="IE10" s="193">
        <f t="shared" si="18"/>
        <v>0</v>
      </c>
      <c r="IF10" s="193">
        <f t="shared" si="18"/>
        <v>0</v>
      </c>
      <c r="IG10" s="193">
        <f t="shared" si="18"/>
        <v>0</v>
      </c>
      <c r="IH10" s="193">
        <f t="shared" si="18"/>
        <v>0</v>
      </c>
      <c r="II10" s="193">
        <f t="shared" si="18"/>
        <v>0</v>
      </c>
      <c r="IJ10" s="193">
        <f t="shared" si="18"/>
        <v>0</v>
      </c>
      <c r="IK10" s="193">
        <f t="shared" si="18"/>
        <v>0</v>
      </c>
      <c r="IL10" s="193">
        <f t="shared" si="18"/>
        <v>0</v>
      </c>
      <c r="IM10" s="193">
        <f t="shared" si="18"/>
        <v>0</v>
      </c>
      <c r="IN10" s="193">
        <f t="shared" si="18"/>
        <v>0</v>
      </c>
      <c r="IO10" s="194">
        <f t="shared" si="18"/>
        <v>0</v>
      </c>
      <c r="IP10" s="195">
        <f t="shared" si="18"/>
        <v>0</v>
      </c>
      <c r="IQ10" s="193">
        <f t="shared" si="18"/>
        <v>0</v>
      </c>
      <c r="IR10" s="193">
        <f t="shared" si="18"/>
        <v>0</v>
      </c>
      <c r="IS10" s="193">
        <f t="shared" si="18"/>
        <v>0</v>
      </c>
      <c r="IT10" s="193">
        <f t="shared" si="18"/>
        <v>0</v>
      </c>
      <c r="IU10" s="193">
        <f t="shared" si="18"/>
        <v>0</v>
      </c>
      <c r="IV10" s="193">
        <f t="shared" si="18"/>
        <v>0</v>
      </c>
      <c r="IW10" s="193">
        <f t="shared" si="18"/>
        <v>0</v>
      </c>
      <c r="IX10" s="193">
        <f t="shared" si="18"/>
        <v>0</v>
      </c>
      <c r="IY10" s="193">
        <f t="shared" si="18"/>
        <v>0</v>
      </c>
      <c r="IZ10" s="193">
        <f t="shared" si="18"/>
        <v>0</v>
      </c>
      <c r="JA10" s="193">
        <f t="shared" si="18"/>
        <v>0</v>
      </c>
      <c r="JB10" s="193">
        <f t="shared" ref="JB10:LM10" si="19">IF(JB6=0,0,1)</f>
        <v>0</v>
      </c>
      <c r="JC10" s="193">
        <f t="shared" si="19"/>
        <v>0</v>
      </c>
      <c r="JD10" s="193">
        <f t="shared" si="19"/>
        <v>0</v>
      </c>
      <c r="JE10" s="193">
        <f t="shared" si="19"/>
        <v>0</v>
      </c>
      <c r="JF10" s="193">
        <f t="shared" si="19"/>
        <v>0</v>
      </c>
      <c r="JG10" s="193">
        <f t="shared" si="19"/>
        <v>0</v>
      </c>
      <c r="JH10" s="193">
        <f t="shared" si="19"/>
        <v>0</v>
      </c>
      <c r="JI10" s="193">
        <f t="shared" si="19"/>
        <v>0</v>
      </c>
      <c r="JJ10" s="193">
        <f t="shared" si="19"/>
        <v>0</v>
      </c>
      <c r="JK10" s="193">
        <f t="shared" si="19"/>
        <v>0</v>
      </c>
      <c r="JL10" s="193">
        <f t="shared" si="19"/>
        <v>0</v>
      </c>
      <c r="JM10" s="193">
        <f t="shared" si="19"/>
        <v>0</v>
      </c>
      <c r="JN10" s="193">
        <f t="shared" si="19"/>
        <v>0</v>
      </c>
      <c r="JO10" s="193">
        <f t="shared" si="19"/>
        <v>0</v>
      </c>
      <c r="JP10" s="193">
        <f t="shared" si="19"/>
        <v>0</v>
      </c>
      <c r="JQ10" s="193">
        <f t="shared" si="19"/>
        <v>0</v>
      </c>
      <c r="JR10" s="193">
        <f t="shared" si="19"/>
        <v>0</v>
      </c>
      <c r="JS10" s="194">
        <f t="shared" si="19"/>
        <v>0</v>
      </c>
      <c r="JT10" s="195">
        <f t="shared" si="19"/>
        <v>0</v>
      </c>
      <c r="JU10" s="193">
        <f t="shared" si="19"/>
        <v>0</v>
      </c>
      <c r="JV10" s="193">
        <f t="shared" si="19"/>
        <v>0</v>
      </c>
      <c r="JW10" s="193">
        <f t="shared" si="19"/>
        <v>0</v>
      </c>
      <c r="JX10" s="193">
        <f t="shared" si="19"/>
        <v>0</v>
      </c>
      <c r="JY10" s="193">
        <f t="shared" si="19"/>
        <v>0</v>
      </c>
      <c r="JZ10" s="193">
        <f t="shared" si="19"/>
        <v>0</v>
      </c>
      <c r="KA10" s="193">
        <f t="shared" si="19"/>
        <v>0</v>
      </c>
      <c r="KB10" s="193">
        <f t="shared" si="19"/>
        <v>0</v>
      </c>
      <c r="KC10" s="193">
        <f t="shared" si="19"/>
        <v>0</v>
      </c>
      <c r="KD10" s="193">
        <f t="shared" si="19"/>
        <v>0</v>
      </c>
      <c r="KE10" s="193">
        <f t="shared" si="19"/>
        <v>0</v>
      </c>
      <c r="KF10" s="193">
        <f t="shared" si="19"/>
        <v>0</v>
      </c>
      <c r="KG10" s="193">
        <f t="shared" si="19"/>
        <v>0</v>
      </c>
      <c r="KH10" s="193">
        <f t="shared" si="19"/>
        <v>0</v>
      </c>
      <c r="KI10" s="193">
        <f t="shared" si="19"/>
        <v>0</v>
      </c>
      <c r="KJ10" s="193">
        <f t="shared" si="19"/>
        <v>0</v>
      </c>
      <c r="KK10" s="193">
        <f t="shared" si="19"/>
        <v>0</v>
      </c>
      <c r="KL10" s="193">
        <f t="shared" si="19"/>
        <v>0</v>
      </c>
      <c r="KM10" s="193">
        <f t="shared" si="19"/>
        <v>0</v>
      </c>
      <c r="KN10" s="193">
        <f t="shared" si="19"/>
        <v>0</v>
      </c>
      <c r="KO10" s="193">
        <f t="shared" si="19"/>
        <v>0</v>
      </c>
      <c r="KP10" s="193">
        <f t="shared" si="19"/>
        <v>0</v>
      </c>
      <c r="KQ10" s="193">
        <f t="shared" si="19"/>
        <v>0</v>
      </c>
      <c r="KR10" s="193">
        <f t="shared" si="19"/>
        <v>0</v>
      </c>
      <c r="KS10" s="193">
        <f t="shared" si="19"/>
        <v>0</v>
      </c>
      <c r="KT10" s="193">
        <f t="shared" si="19"/>
        <v>0</v>
      </c>
      <c r="KU10" s="193">
        <f>IF(KU6=0,0,1)</f>
        <v>0</v>
      </c>
      <c r="KV10" s="219">
        <f>IF($KU10+$LB10&gt;0,IF(KV6=0,0,1),0)</f>
        <v>0</v>
      </c>
      <c r="KW10" s="193">
        <f t="shared" ref="KW10:LA10" si="20">IF($KU10+$LB10&gt;0,IF(KW6=0,0,1),0)</f>
        <v>0</v>
      </c>
      <c r="KX10" s="194">
        <f t="shared" si="20"/>
        <v>0</v>
      </c>
      <c r="KY10" s="195">
        <f t="shared" si="20"/>
        <v>0</v>
      </c>
      <c r="KZ10" s="193">
        <f t="shared" si="20"/>
        <v>0</v>
      </c>
      <c r="LA10" s="220">
        <f t="shared" si="20"/>
        <v>0</v>
      </c>
      <c r="LB10" s="193">
        <f t="shared" si="19"/>
        <v>0</v>
      </c>
      <c r="LC10" s="193">
        <f t="shared" si="19"/>
        <v>0</v>
      </c>
      <c r="LD10" s="193">
        <f t="shared" si="19"/>
        <v>0</v>
      </c>
      <c r="LE10" s="193">
        <f t="shared" si="19"/>
        <v>0</v>
      </c>
      <c r="LF10" s="193">
        <f t="shared" si="19"/>
        <v>0</v>
      </c>
      <c r="LG10" s="193">
        <f t="shared" si="19"/>
        <v>0</v>
      </c>
      <c r="LH10" s="193">
        <f t="shared" si="19"/>
        <v>0</v>
      </c>
      <c r="LI10" s="193">
        <f t="shared" si="19"/>
        <v>0</v>
      </c>
      <c r="LJ10" s="193">
        <f t="shared" si="19"/>
        <v>0</v>
      </c>
      <c r="LK10" s="193">
        <f t="shared" si="19"/>
        <v>0</v>
      </c>
      <c r="LL10" s="193">
        <f t="shared" si="19"/>
        <v>0</v>
      </c>
      <c r="LM10" s="193">
        <f t="shared" si="19"/>
        <v>0</v>
      </c>
      <c r="LN10" s="193">
        <f t="shared" ref="LN10:NY10" si="21">IF(LN6=0,0,1)</f>
        <v>0</v>
      </c>
      <c r="LO10" s="193">
        <f t="shared" si="21"/>
        <v>0</v>
      </c>
      <c r="LP10" s="193">
        <f t="shared" si="21"/>
        <v>0</v>
      </c>
      <c r="LQ10" s="193">
        <f t="shared" si="21"/>
        <v>0</v>
      </c>
      <c r="LR10" s="193">
        <f t="shared" si="21"/>
        <v>0</v>
      </c>
      <c r="LS10" s="193">
        <f t="shared" si="21"/>
        <v>0</v>
      </c>
      <c r="LT10" s="193">
        <f t="shared" si="21"/>
        <v>0</v>
      </c>
      <c r="LU10" s="193">
        <f t="shared" si="21"/>
        <v>0</v>
      </c>
      <c r="LV10" s="193">
        <f t="shared" si="21"/>
        <v>0</v>
      </c>
      <c r="LW10" s="193">
        <f t="shared" si="21"/>
        <v>0</v>
      </c>
      <c r="LX10" s="193">
        <f t="shared" si="21"/>
        <v>0</v>
      </c>
      <c r="LY10" s="193">
        <f t="shared" si="21"/>
        <v>0</v>
      </c>
      <c r="LZ10" s="193">
        <f t="shared" si="21"/>
        <v>0</v>
      </c>
      <c r="MA10" s="193">
        <f t="shared" si="21"/>
        <v>0</v>
      </c>
      <c r="MB10" s="193">
        <f t="shared" si="21"/>
        <v>0</v>
      </c>
      <c r="MC10" s="194">
        <f t="shared" si="21"/>
        <v>0</v>
      </c>
      <c r="MD10" s="195">
        <f t="shared" si="21"/>
        <v>0</v>
      </c>
      <c r="ME10" s="193">
        <f t="shared" si="21"/>
        <v>0</v>
      </c>
      <c r="MF10" s="193">
        <f t="shared" si="21"/>
        <v>0</v>
      </c>
      <c r="MG10" s="193">
        <f t="shared" si="21"/>
        <v>0</v>
      </c>
      <c r="MH10" s="193">
        <f t="shared" si="21"/>
        <v>0</v>
      </c>
      <c r="MI10" s="193">
        <f t="shared" si="21"/>
        <v>0</v>
      </c>
      <c r="MJ10" s="193">
        <f t="shared" si="21"/>
        <v>0</v>
      </c>
      <c r="MK10" s="193">
        <f t="shared" si="21"/>
        <v>0</v>
      </c>
      <c r="ML10" s="193">
        <f t="shared" si="21"/>
        <v>0</v>
      </c>
      <c r="MM10" s="193">
        <f t="shared" si="21"/>
        <v>0</v>
      </c>
      <c r="MN10" s="193">
        <f t="shared" si="21"/>
        <v>0</v>
      </c>
      <c r="MO10" s="193">
        <f t="shared" si="21"/>
        <v>0</v>
      </c>
      <c r="MP10" s="193">
        <f t="shared" si="21"/>
        <v>0</v>
      </c>
      <c r="MQ10" s="193">
        <f t="shared" si="21"/>
        <v>0</v>
      </c>
      <c r="MR10" s="193">
        <f t="shared" si="21"/>
        <v>0</v>
      </c>
      <c r="MS10" s="193">
        <f t="shared" si="21"/>
        <v>0</v>
      </c>
      <c r="MT10" s="193">
        <f t="shared" si="21"/>
        <v>0</v>
      </c>
      <c r="MU10" s="193">
        <f t="shared" si="21"/>
        <v>0</v>
      </c>
      <c r="MV10" s="193">
        <f t="shared" si="21"/>
        <v>0</v>
      </c>
      <c r="MW10" s="193">
        <f t="shared" si="21"/>
        <v>0</v>
      </c>
      <c r="MX10" s="193">
        <f t="shared" si="21"/>
        <v>0</v>
      </c>
      <c r="MY10" s="193">
        <f t="shared" si="21"/>
        <v>0</v>
      </c>
      <c r="MZ10" s="193">
        <f t="shared" si="21"/>
        <v>0</v>
      </c>
      <c r="NA10" s="193">
        <f t="shared" si="21"/>
        <v>0</v>
      </c>
      <c r="NB10" s="193">
        <f t="shared" si="21"/>
        <v>0</v>
      </c>
      <c r="NC10" s="193">
        <f t="shared" si="21"/>
        <v>0</v>
      </c>
      <c r="ND10" s="193">
        <f t="shared" si="21"/>
        <v>0</v>
      </c>
      <c r="NE10" s="193">
        <f t="shared" si="21"/>
        <v>0</v>
      </c>
      <c r="NF10" s="194">
        <f t="shared" si="21"/>
        <v>0</v>
      </c>
      <c r="NG10" s="195">
        <f t="shared" si="21"/>
        <v>0</v>
      </c>
      <c r="NH10" s="193">
        <f t="shared" si="21"/>
        <v>0</v>
      </c>
      <c r="NI10" s="193">
        <f t="shared" si="21"/>
        <v>0</v>
      </c>
      <c r="NJ10" s="193">
        <f t="shared" si="21"/>
        <v>0</v>
      </c>
      <c r="NK10" s="193">
        <f t="shared" si="21"/>
        <v>0</v>
      </c>
      <c r="NL10" s="193">
        <f t="shared" si="21"/>
        <v>0</v>
      </c>
      <c r="NM10" s="193">
        <f t="shared" si="21"/>
        <v>0</v>
      </c>
      <c r="NN10" s="193">
        <f t="shared" si="21"/>
        <v>0</v>
      </c>
      <c r="NO10" s="193">
        <f t="shared" si="21"/>
        <v>0</v>
      </c>
      <c r="NP10" s="193">
        <f t="shared" si="21"/>
        <v>0</v>
      </c>
      <c r="NQ10" s="193">
        <f t="shared" si="21"/>
        <v>0</v>
      </c>
      <c r="NR10" s="193">
        <f t="shared" si="21"/>
        <v>0</v>
      </c>
      <c r="NS10" s="193">
        <f t="shared" si="21"/>
        <v>0</v>
      </c>
      <c r="NT10" s="193">
        <f t="shared" si="21"/>
        <v>0</v>
      </c>
      <c r="NU10" s="193">
        <f t="shared" si="21"/>
        <v>0</v>
      </c>
      <c r="NV10" s="193">
        <f t="shared" si="21"/>
        <v>0</v>
      </c>
      <c r="NW10" s="193">
        <f t="shared" si="21"/>
        <v>0</v>
      </c>
      <c r="NX10" s="193">
        <f t="shared" si="21"/>
        <v>0</v>
      </c>
      <c r="NY10" s="193">
        <f t="shared" si="21"/>
        <v>0</v>
      </c>
      <c r="NZ10" s="193">
        <f t="shared" ref="NZ10:OK10" si="22">IF(NZ6=0,0,1)</f>
        <v>0</v>
      </c>
      <c r="OA10" s="193">
        <f t="shared" si="22"/>
        <v>0</v>
      </c>
      <c r="OB10" s="193">
        <f t="shared" si="22"/>
        <v>0</v>
      </c>
      <c r="OC10" s="193">
        <f t="shared" si="22"/>
        <v>0</v>
      </c>
      <c r="OD10" s="193">
        <f t="shared" si="22"/>
        <v>0</v>
      </c>
      <c r="OE10" s="193">
        <f t="shared" si="22"/>
        <v>0</v>
      </c>
      <c r="OF10" s="193">
        <f t="shared" si="22"/>
        <v>0</v>
      </c>
      <c r="OG10" s="193">
        <f t="shared" si="22"/>
        <v>0</v>
      </c>
      <c r="OH10" s="193">
        <f t="shared" si="22"/>
        <v>0</v>
      </c>
      <c r="OI10" s="193">
        <f t="shared" si="22"/>
        <v>0</v>
      </c>
      <c r="OJ10" s="193">
        <f t="shared" si="22"/>
        <v>0</v>
      </c>
      <c r="OK10" s="194">
        <f t="shared" si="22"/>
        <v>0</v>
      </c>
      <c r="OL10" t="s">
        <v>233</v>
      </c>
      <c r="OM10">
        <f>COUNTIF(E10:OK10,1)</f>
        <v>0</v>
      </c>
      <c r="ON10" s="39" t="s">
        <v>234</v>
      </c>
    </row>
    <row r="11" spans="2:404" ht="13.5" customHeight="1" x14ac:dyDescent="0.15">
      <c r="B11" s="200" t="s">
        <v>10</v>
      </c>
      <c r="C11" s="135"/>
      <c r="D11" s="201"/>
      <c r="E11" s="125">
        <f>IF(E7=0,0,1)</f>
        <v>0</v>
      </c>
      <c r="F11">
        <f t="shared" ref="F11:BQ11" si="23">IF(F7=0,0,1)</f>
        <v>0</v>
      </c>
      <c r="G11">
        <f t="shared" si="23"/>
        <v>0</v>
      </c>
      <c r="H11">
        <f t="shared" si="23"/>
        <v>0</v>
      </c>
      <c r="I11">
        <f t="shared" si="23"/>
        <v>0</v>
      </c>
      <c r="J11">
        <f t="shared" si="23"/>
        <v>0</v>
      </c>
      <c r="K11">
        <f t="shared" si="23"/>
        <v>0</v>
      </c>
      <c r="L11">
        <f t="shared" si="23"/>
        <v>0</v>
      </c>
      <c r="M11">
        <f t="shared" si="23"/>
        <v>0</v>
      </c>
      <c r="N11">
        <f t="shared" si="23"/>
        <v>0</v>
      </c>
      <c r="O11">
        <f t="shared" si="23"/>
        <v>0</v>
      </c>
      <c r="P11">
        <f t="shared" si="23"/>
        <v>0</v>
      </c>
      <c r="Q11">
        <f t="shared" si="23"/>
        <v>0</v>
      </c>
      <c r="R11">
        <f t="shared" si="23"/>
        <v>0</v>
      </c>
      <c r="S11">
        <f t="shared" si="23"/>
        <v>0</v>
      </c>
      <c r="T11">
        <f t="shared" si="23"/>
        <v>0</v>
      </c>
      <c r="U11">
        <f t="shared" si="23"/>
        <v>0</v>
      </c>
      <c r="V11">
        <f t="shared" si="23"/>
        <v>0</v>
      </c>
      <c r="W11">
        <f t="shared" si="23"/>
        <v>0</v>
      </c>
      <c r="X11">
        <f t="shared" si="23"/>
        <v>0</v>
      </c>
      <c r="Y11">
        <f t="shared" si="23"/>
        <v>0</v>
      </c>
      <c r="Z11">
        <f t="shared" si="23"/>
        <v>0</v>
      </c>
      <c r="AA11">
        <f t="shared" si="23"/>
        <v>0</v>
      </c>
      <c r="AB11">
        <f t="shared" si="23"/>
        <v>0</v>
      </c>
      <c r="AC11">
        <f t="shared" si="23"/>
        <v>0</v>
      </c>
      <c r="AD11">
        <f t="shared" si="23"/>
        <v>0</v>
      </c>
      <c r="AE11">
        <f t="shared" si="23"/>
        <v>0</v>
      </c>
      <c r="AF11">
        <f t="shared" si="23"/>
        <v>0</v>
      </c>
      <c r="AG11">
        <f t="shared" si="23"/>
        <v>0</v>
      </c>
      <c r="AH11">
        <f t="shared" si="23"/>
        <v>0</v>
      </c>
      <c r="AI11" s="123">
        <f t="shared" si="23"/>
        <v>0</v>
      </c>
      <c r="AJ11" s="125">
        <f t="shared" si="23"/>
        <v>0</v>
      </c>
      <c r="AK11">
        <f t="shared" si="23"/>
        <v>0</v>
      </c>
      <c r="AL11">
        <f t="shared" si="23"/>
        <v>0</v>
      </c>
      <c r="AM11">
        <f t="shared" si="23"/>
        <v>0</v>
      </c>
      <c r="AN11">
        <f t="shared" si="23"/>
        <v>0</v>
      </c>
      <c r="AO11">
        <f t="shared" si="23"/>
        <v>0</v>
      </c>
      <c r="AP11">
        <f t="shared" si="23"/>
        <v>0</v>
      </c>
      <c r="AQ11">
        <f t="shared" si="23"/>
        <v>0</v>
      </c>
      <c r="AR11">
        <f t="shared" si="23"/>
        <v>0</v>
      </c>
      <c r="AS11">
        <f t="shared" si="23"/>
        <v>0</v>
      </c>
      <c r="AT11">
        <f t="shared" si="23"/>
        <v>0</v>
      </c>
      <c r="AU11">
        <f t="shared" si="23"/>
        <v>0</v>
      </c>
      <c r="AV11">
        <f t="shared" si="23"/>
        <v>0</v>
      </c>
      <c r="AW11">
        <f t="shared" si="23"/>
        <v>0</v>
      </c>
      <c r="AX11">
        <f t="shared" si="23"/>
        <v>0</v>
      </c>
      <c r="AY11">
        <f t="shared" si="23"/>
        <v>0</v>
      </c>
      <c r="AZ11">
        <f t="shared" si="23"/>
        <v>0</v>
      </c>
      <c r="BA11">
        <f t="shared" si="23"/>
        <v>0</v>
      </c>
      <c r="BB11">
        <f t="shared" si="23"/>
        <v>0</v>
      </c>
      <c r="BC11">
        <f t="shared" si="23"/>
        <v>0</v>
      </c>
      <c r="BD11">
        <f t="shared" si="23"/>
        <v>0</v>
      </c>
      <c r="BE11">
        <f t="shared" si="23"/>
        <v>0</v>
      </c>
      <c r="BF11">
        <f t="shared" si="23"/>
        <v>0</v>
      </c>
      <c r="BG11">
        <f t="shared" si="23"/>
        <v>0</v>
      </c>
      <c r="BH11">
        <f t="shared" si="23"/>
        <v>0</v>
      </c>
      <c r="BI11">
        <f t="shared" si="23"/>
        <v>0</v>
      </c>
      <c r="BJ11">
        <f t="shared" si="23"/>
        <v>0</v>
      </c>
      <c r="BK11">
        <f t="shared" si="23"/>
        <v>0</v>
      </c>
      <c r="BL11">
        <f t="shared" si="23"/>
        <v>0</v>
      </c>
      <c r="BM11" s="123">
        <f t="shared" si="23"/>
        <v>0</v>
      </c>
      <c r="BN11">
        <f t="shared" si="23"/>
        <v>0</v>
      </c>
      <c r="BO11">
        <f t="shared" si="23"/>
        <v>0</v>
      </c>
      <c r="BP11">
        <f t="shared" si="23"/>
        <v>0</v>
      </c>
      <c r="BQ11">
        <f t="shared" si="23"/>
        <v>0</v>
      </c>
      <c r="BR11">
        <f t="shared" ref="BR11:EC11" si="24">IF(BR7=0,0,1)</f>
        <v>0</v>
      </c>
      <c r="BS11">
        <f t="shared" si="24"/>
        <v>0</v>
      </c>
      <c r="BT11">
        <f t="shared" si="24"/>
        <v>0</v>
      </c>
      <c r="BU11">
        <f t="shared" si="24"/>
        <v>0</v>
      </c>
      <c r="BV11">
        <f t="shared" si="24"/>
        <v>0</v>
      </c>
      <c r="BW11">
        <f t="shared" si="24"/>
        <v>0</v>
      </c>
      <c r="BX11">
        <f t="shared" si="24"/>
        <v>0</v>
      </c>
      <c r="BY11">
        <f t="shared" si="24"/>
        <v>0</v>
      </c>
      <c r="BZ11">
        <f t="shared" si="24"/>
        <v>0</v>
      </c>
      <c r="CA11">
        <f t="shared" si="24"/>
        <v>0</v>
      </c>
      <c r="CB11">
        <f t="shared" si="24"/>
        <v>0</v>
      </c>
      <c r="CC11">
        <f t="shared" si="24"/>
        <v>0</v>
      </c>
      <c r="CD11">
        <f t="shared" si="24"/>
        <v>0</v>
      </c>
      <c r="CE11">
        <f t="shared" si="24"/>
        <v>0</v>
      </c>
      <c r="CF11">
        <f t="shared" si="24"/>
        <v>0</v>
      </c>
      <c r="CG11">
        <f t="shared" si="24"/>
        <v>0</v>
      </c>
      <c r="CH11">
        <f t="shared" si="24"/>
        <v>0</v>
      </c>
      <c r="CI11">
        <f t="shared" si="24"/>
        <v>0</v>
      </c>
      <c r="CJ11">
        <f t="shared" si="24"/>
        <v>0</v>
      </c>
      <c r="CK11">
        <f t="shared" si="24"/>
        <v>0</v>
      </c>
      <c r="CL11">
        <f t="shared" si="24"/>
        <v>0</v>
      </c>
      <c r="CM11">
        <f t="shared" si="24"/>
        <v>0</v>
      </c>
      <c r="CN11">
        <f t="shared" si="24"/>
        <v>0</v>
      </c>
      <c r="CO11">
        <f t="shared" si="24"/>
        <v>0</v>
      </c>
      <c r="CP11">
        <f t="shared" si="24"/>
        <v>0</v>
      </c>
      <c r="CQ11">
        <f t="shared" si="24"/>
        <v>0</v>
      </c>
      <c r="CR11" s="123">
        <f t="shared" si="24"/>
        <v>0</v>
      </c>
      <c r="CS11" s="125">
        <f t="shared" si="24"/>
        <v>0</v>
      </c>
      <c r="CT11">
        <f t="shared" si="24"/>
        <v>0</v>
      </c>
      <c r="CU11">
        <f t="shared" si="24"/>
        <v>0</v>
      </c>
      <c r="CV11">
        <f t="shared" si="24"/>
        <v>0</v>
      </c>
      <c r="CW11">
        <f t="shared" si="24"/>
        <v>0</v>
      </c>
      <c r="CX11">
        <f t="shared" si="24"/>
        <v>0</v>
      </c>
      <c r="CY11">
        <f t="shared" si="24"/>
        <v>0</v>
      </c>
      <c r="CZ11">
        <f t="shared" si="24"/>
        <v>0</v>
      </c>
      <c r="DA11">
        <f t="shared" si="24"/>
        <v>0</v>
      </c>
      <c r="DB11">
        <f t="shared" si="24"/>
        <v>0</v>
      </c>
      <c r="DC11">
        <f t="shared" si="24"/>
        <v>0</v>
      </c>
      <c r="DD11">
        <f t="shared" si="24"/>
        <v>0</v>
      </c>
      <c r="DE11">
        <f t="shared" si="24"/>
        <v>0</v>
      </c>
      <c r="DF11">
        <f t="shared" si="24"/>
        <v>0</v>
      </c>
      <c r="DG11">
        <f t="shared" si="24"/>
        <v>0</v>
      </c>
      <c r="DH11">
        <f t="shared" si="24"/>
        <v>0</v>
      </c>
      <c r="DI11">
        <f t="shared" si="24"/>
        <v>0</v>
      </c>
      <c r="DJ11">
        <f t="shared" si="24"/>
        <v>0</v>
      </c>
      <c r="DK11">
        <f t="shared" si="24"/>
        <v>0</v>
      </c>
      <c r="DL11">
        <f t="shared" si="24"/>
        <v>0</v>
      </c>
      <c r="DM11">
        <f t="shared" si="24"/>
        <v>0</v>
      </c>
      <c r="DN11">
        <f t="shared" si="24"/>
        <v>0</v>
      </c>
      <c r="DO11">
        <f t="shared" si="24"/>
        <v>0</v>
      </c>
      <c r="DP11">
        <f t="shared" si="24"/>
        <v>0</v>
      </c>
      <c r="DQ11">
        <f t="shared" si="24"/>
        <v>0</v>
      </c>
      <c r="DR11">
        <f t="shared" si="24"/>
        <v>0</v>
      </c>
      <c r="DS11">
        <f t="shared" si="24"/>
        <v>0</v>
      </c>
      <c r="DT11">
        <f t="shared" si="24"/>
        <v>0</v>
      </c>
      <c r="DU11">
        <f t="shared" si="24"/>
        <v>0</v>
      </c>
      <c r="DV11" s="123">
        <f t="shared" si="24"/>
        <v>0</v>
      </c>
      <c r="DW11" s="125">
        <f t="shared" si="24"/>
        <v>0</v>
      </c>
      <c r="DX11">
        <f t="shared" si="24"/>
        <v>0</v>
      </c>
      <c r="DY11">
        <f t="shared" si="24"/>
        <v>0</v>
      </c>
      <c r="DZ11">
        <f t="shared" si="24"/>
        <v>0</v>
      </c>
      <c r="EA11">
        <f t="shared" si="24"/>
        <v>0</v>
      </c>
      <c r="EB11">
        <f t="shared" si="24"/>
        <v>0</v>
      </c>
      <c r="EC11">
        <f t="shared" si="24"/>
        <v>0</v>
      </c>
      <c r="ED11">
        <f t="shared" ref="ED11:GO11" si="25">IF(ED7=0,0,1)</f>
        <v>0</v>
      </c>
      <c r="EE11">
        <f t="shared" si="25"/>
        <v>0</v>
      </c>
      <c r="EF11">
        <f t="shared" si="25"/>
        <v>0</v>
      </c>
      <c r="EG11">
        <f t="shared" si="25"/>
        <v>0</v>
      </c>
      <c r="EH11">
        <f t="shared" si="25"/>
        <v>0</v>
      </c>
      <c r="EI11">
        <f t="shared" si="25"/>
        <v>0</v>
      </c>
      <c r="EJ11">
        <f t="shared" si="25"/>
        <v>0</v>
      </c>
      <c r="EK11">
        <f t="shared" si="25"/>
        <v>0</v>
      </c>
      <c r="EL11">
        <f t="shared" si="25"/>
        <v>0</v>
      </c>
      <c r="EM11">
        <f t="shared" si="25"/>
        <v>0</v>
      </c>
      <c r="EN11">
        <f t="shared" si="25"/>
        <v>0</v>
      </c>
      <c r="EO11">
        <f t="shared" si="25"/>
        <v>0</v>
      </c>
      <c r="EP11">
        <f t="shared" si="25"/>
        <v>0</v>
      </c>
      <c r="EQ11">
        <f t="shared" si="25"/>
        <v>0</v>
      </c>
      <c r="ER11">
        <f t="shared" si="25"/>
        <v>0</v>
      </c>
      <c r="ES11">
        <f t="shared" si="25"/>
        <v>0</v>
      </c>
      <c r="ET11">
        <f t="shared" si="25"/>
        <v>0</v>
      </c>
      <c r="EU11">
        <f t="shared" si="25"/>
        <v>0</v>
      </c>
      <c r="EV11">
        <f t="shared" si="25"/>
        <v>0</v>
      </c>
      <c r="EW11">
        <f t="shared" si="25"/>
        <v>0</v>
      </c>
      <c r="EX11">
        <f t="shared" si="25"/>
        <v>0</v>
      </c>
      <c r="EY11">
        <f t="shared" si="25"/>
        <v>0</v>
      </c>
      <c r="EZ11">
        <f t="shared" si="25"/>
        <v>0</v>
      </c>
      <c r="FA11" s="123">
        <f t="shared" si="25"/>
        <v>0</v>
      </c>
      <c r="FB11" s="125">
        <f t="shared" si="25"/>
        <v>0</v>
      </c>
      <c r="FC11">
        <f t="shared" si="25"/>
        <v>0</v>
      </c>
      <c r="FD11">
        <f t="shared" si="25"/>
        <v>0</v>
      </c>
      <c r="FE11">
        <f t="shared" si="25"/>
        <v>0</v>
      </c>
      <c r="FF11">
        <f t="shared" si="25"/>
        <v>0</v>
      </c>
      <c r="FG11">
        <f t="shared" si="25"/>
        <v>0</v>
      </c>
      <c r="FH11">
        <f t="shared" si="25"/>
        <v>0</v>
      </c>
      <c r="FI11">
        <f t="shared" si="25"/>
        <v>0</v>
      </c>
      <c r="FJ11">
        <f t="shared" si="25"/>
        <v>0</v>
      </c>
      <c r="FK11">
        <f t="shared" si="25"/>
        <v>0</v>
      </c>
      <c r="FL11">
        <f t="shared" si="25"/>
        <v>0</v>
      </c>
      <c r="FM11">
        <f t="shared" si="25"/>
        <v>0</v>
      </c>
      <c r="FN11" s="247">
        <f>IF($FM11+$FQ11&gt;0,IF(FN7=0,0,1),0)</f>
        <v>0</v>
      </c>
      <c r="FO11">
        <f t="shared" ref="FO11" si="26">IF($FM11+$FQ11&gt;0,IF(FO7=0,0,1),0)</f>
        <v>0</v>
      </c>
      <c r="FP11" s="248">
        <f>IF($FM11+$FQ11&gt;0,IF(FP7=0,0,1),0)</f>
        <v>0</v>
      </c>
      <c r="FQ11">
        <f t="shared" si="25"/>
        <v>0</v>
      </c>
      <c r="FR11">
        <f t="shared" si="25"/>
        <v>0</v>
      </c>
      <c r="FS11">
        <f t="shared" si="25"/>
        <v>0</v>
      </c>
      <c r="FT11">
        <f t="shared" si="25"/>
        <v>0</v>
      </c>
      <c r="FU11">
        <f t="shared" si="25"/>
        <v>0</v>
      </c>
      <c r="FV11">
        <f t="shared" si="25"/>
        <v>0</v>
      </c>
      <c r="FW11">
        <f t="shared" si="25"/>
        <v>0</v>
      </c>
      <c r="FX11">
        <f t="shared" si="25"/>
        <v>0</v>
      </c>
      <c r="FY11">
        <f t="shared" si="25"/>
        <v>0</v>
      </c>
      <c r="FZ11">
        <f t="shared" si="25"/>
        <v>0</v>
      </c>
      <c r="GA11">
        <f t="shared" si="25"/>
        <v>0</v>
      </c>
      <c r="GB11">
        <f t="shared" si="25"/>
        <v>0</v>
      </c>
      <c r="GC11">
        <f t="shared" si="25"/>
        <v>0</v>
      </c>
      <c r="GD11">
        <f t="shared" si="25"/>
        <v>0</v>
      </c>
      <c r="GE11">
        <f t="shared" si="25"/>
        <v>0</v>
      </c>
      <c r="GF11" s="123">
        <f t="shared" si="25"/>
        <v>0</v>
      </c>
      <c r="GG11" s="125">
        <f t="shared" si="25"/>
        <v>0</v>
      </c>
      <c r="GH11">
        <f t="shared" si="25"/>
        <v>0</v>
      </c>
      <c r="GI11">
        <f t="shared" si="25"/>
        <v>0</v>
      </c>
      <c r="GJ11">
        <f t="shared" si="25"/>
        <v>0</v>
      </c>
      <c r="GK11">
        <f t="shared" si="25"/>
        <v>0</v>
      </c>
      <c r="GL11">
        <f t="shared" si="25"/>
        <v>0</v>
      </c>
      <c r="GM11">
        <f t="shared" si="25"/>
        <v>0</v>
      </c>
      <c r="GN11">
        <f t="shared" si="25"/>
        <v>0</v>
      </c>
      <c r="GO11">
        <f t="shared" si="25"/>
        <v>0</v>
      </c>
      <c r="GP11">
        <f t="shared" ref="GP11:JA11" si="27">IF(GP7=0,0,1)</f>
        <v>0</v>
      </c>
      <c r="GQ11">
        <f t="shared" si="27"/>
        <v>0</v>
      </c>
      <c r="GR11">
        <f t="shared" si="27"/>
        <v>0</v>
      </c>
      <c r="GS11">
        <f t="shared" si="27"/>
        <v>0</v>
      </c>
      <c r="GT11">
        <f t="shared" si="27"/>
        <v>0</v>
      </c>
      <c r="GU11">
        <f t="shared" si="27"/>
        <v>0</v>
      </c>
      <c r="GV11">
        <f t="shared" si="27"/>
        <v>0</v>
      </c>
      <c r="GW11">
        <f t="shared" si="27"/>
        <v>0</v>
      </c>
      <c r="GX11">
        <f t="shared" si="27"/>
        <v>0</v>
      </c>
      <c r="GY11">
        <f t="shared" si="27"/>
        <v>0</v>
      </c>
      <c r="GZ11">
        <f t="shared" si="27"/>
        <v>0</v>
      </c>
      <c r="HA11">
        <f t="shared" si="27"/>
        <v>0</v>
      </c>
      <c r="HB11">
        <f t="shared" si="27"/>
        <v>0</v>
      </c>
      <c r="HC11">
        <f t="shared" si="27"/>
        <v>0</v>
      </c>
      <c r="HD11">
        <f t="shared" si="27"/>
        <v>0</v>
      </c>
      <c r="HE11">
        <f t="shared" si="27"/>
        <v>0</v>
      </c>
      <c r="HF11">
        <f t="shared" si="27"/>
        <v>0</v>
      </c>
      <c r="HG11">
        <f t="shared" si="27"/>
        <v>0</v>
      </c>
      <c r="HH11">
        <f t="shared" si="27"/>
        <v>0</v>
      </c>
      <c r="HI11">
        <f t="shared" si="27"/>
        <v>0</v>
      </c>
      <c r="HJ11" s="123">
        <f t="shared" si="27"/>
        <v>0</v>
      </c>
      <c r="HK11" s="125">
        <f t="shared" si="27"/>
        <v>0</v>
      </c>
      <c r="HL11">
        <f t="shared" si="27"/>
        <v>0</v>
      </c>
      <c r="HM11">
        <f t="shared" si="27"/>
        <v>0</v>
      </c>
      <c r="HN11">
        <f t="shared" si="27"/>
        <v>0</v>
      </c>
      <c r="HO11">
        <f t="shared" si="27"/>
        <v>0</v>
      </c>
      <c r="HP11">
        <f t="shared" si="27"/>
        <v>0</v>
      </c>
      <c r="HQ11">
        <f t="shared" si="27"/>
        <v>0</v>
      </c>
      <c r="HR11">
        <f t="shared" si="27"/>
        <v>0</v>
      </c>
      <c r="HS11">
        <f t="shared" si="27"/>
        <v>0</v>
      </c>
      <c r="HT11">
        <f t="shared" si="27"/>
        <v>0</v>
      </c>
      <c r="HU11">
        <f t="shared" si="27"/>
        <v>0</v>
      </c>
      <c r="HV11">
        <f t="shared" si="27"/>
        <v>0</v>
      </c>
      <c r="HW11">
        <f t="shared" si="27"/>
        <v>0</v>
      </c>
      <c r="HX11">
        <f t="shared" si="27"/>
        <v>0</v>
      </c>
      <c r="HY11">
        <f t="shared" si="27"/>
        <v>0</v>
      </c>
      <c r="HZ11">
        <f t="shared" si="27"/>
        <v>0</v>
      </c>
      <c r="IA11">
        <f t="shared" si="27"/>
        <v>0</v>
      </c>
      <c r="IB11">
        <f t="shared" si="27"/>
        <v>0</v>
      </c>
      <c r="IC11">
        <f t="shared" si="27"/>
        <v>0</v>
      </c>
      <c r="ID11">
        <f t="shared" si="27"/>
        <v>0</v>
      </c>
      <c r="IE11">
        <f t="shared" si="27"/>
        <v>0</v>
      </c>
      <c r="IF11">
        <f t="shared" si="27"/>
        <v>0</v>
      </c>
      <c r="IG11">
        <f t="shared" si="27"/>
        <v>0</v>
      </c>
      <c r="IH11">
        <f t="shared" si="27"/>
        <v>0</v>
      </c>
      <c r="II11">
        <f t="shared" si="27"/>
        <v>0</v>
      </c>
      <c r="IJ11">
        <f t="shared" si="27"/>
        <v>0</v>
      </c>
      <c r="IK11">
        <f t="shared" si="27"/>
        <v>0</v>
      </c>
      <c r="IL11">
        <f t="shared" si="27"/>
        <v>0</v>
      </c>
      <c r="IM11">
        <f t="shared" si="27"/>
        <v>0</v>
      </c>
      <c r="IN11">
        <f t="shared" si="27"/>
        <v>0</v>
      </c>
      <c r="IO11" s="123">
        <f t="shared" si="27"/>
        <v>0</v>
      </c>
      <c r="IP11" s="125">
        <f t="shared" si="27"/>
        <v>0</v>
      </c>
      <c r="IQ11">
        <f t="shared" si="27"/>
        <v>0</v>
      </c>
      <c r="IR11">
        <f t="shared" si="27"/>
        <v>0</v>
      </c>
      <c r="IS11">
        <f t="shared" si="27"/>
        <v>0</v>
      </c>
      <c r="IT11">
        <f t="shared" si="27"/>
        <v>0</v>
      </c>
      <c r="IU11">
        <f t="shared" si="27"/>
        <v>0</v>
      </c>
      <c r="IV11">
        <f t="shared" si="27"/>
        <v>0</v>
      </c>
      <c r="IW11">
        <f t="shared" si="27"/>
        <v>0</v>
      </c>
      <c r="IX11">
        <f t="shared" si="27"/>
        <v>0</v>
      </c>
      <c r="IY11">
        <f t="shared" si="27"/>
        <v>0</v>
      </c>
      <c r="IZ11">
        <f t="shared" si="27"/>
        <v>0</v>
      </c>
      <c r="JA11">
        <f t="shared" si="27"/>
        <v>0</v>
      </c>
      <c r="JB11">
        <f t="shared" ref="JB11:LM11" si="28">IF(JB7=0,0,1)</f>
        <v>0</v>
      </c>
      <c r="JC11">
        <f t="shared" si="28"/>
        <v>0</v>
      </c>
      <c r="JD11">
        <f t="shared" si="28"/>
        <v>0</v>
      </c>
      <c r="JE11">
        <f t="shared" si="28"/>
        <v>0</v>
      </c>
      <c r="JF11">
        <f t="shared" si="28"/>
        <v>0</v>
      </c>
      <c r="JG11">
        <f t="shared" si="28"/>
        <v>0</v>
      </c>
      <c r="JH11">
        <f t="shared" si="28"/>
        <v>0</v>
      </c>
      <c r="JI11">
        <f t="shared" si="28"/>
        <v>0</v>
      </c>
      <c r="JJ11">
        <f t="shared" si="28"/>
        <v>0</v>
      </c>
      <c r="JK11">
        <f t="shared" si="28"/>
        <v>0</v>
      </c>
      <c r="JL11">
        <f t="shared" si="28"/>
        <v>0</v>
      </c>
      <c r="JM11">
        <f t="shared" si="28"/>
        <v>0</v>
      </c>
      <c r="JN11">
        <f t="shared" si="28"/>
        <v>0</v>
      </c>
      <c r="JO11">
        <f t="shared" si="28"/>
        <v>0</v>
      </c>
      <c r="JP11">
        <f t="shared" si="28"/>
        <v>0</v>
      </c>
      <c r="JQ11">
        <f t="shared" si="28"/>
        <v>0</v>
      </c>
      <c r="JR11">
        <f t="shared" si="28"/>
        <v>0</v>
      </c>
      <c r="JS11" s="123">
        <f t="shared" si="28"/>
        <v>0</v>
      </c>
      <c r="JT11" s="125">
        <f t="shared" si="28"/>
        <v>0</v>
      </c>
      <c r="JU11">
        <f t="shared" si="28"/>
        <v>0</v>
      </c>
      <c r="JV11">
        <f t="shared" si="28"/>
        <v>0</v>
      </c>
      <c r="JW11">
        <f t="shared" si="28"/>
        <v>0</v>
      </c>
      <c r="JX11">
        <f t="shared" si="28"/>
        <v>0</v>
      </c>
      <c r="JY11">
        <f t="shared" si="28"/>
        <v>0</v>
      </c>
      <c r="JZ11">
        <f t="shared" si="28"/>
        <v>0</v>
      </c>
      <c r="KA11">
        <f t="shared" si="28"/>
        <v>0</v>
      </c>
      <c r="KB11">
        <f t="shared" si="28"/>
        <v>0</v>
      </c>
      <c r="KC11">
        <f t="shared" si="28"/>
        <v>0</v>
      </c>
      <c r="KD11">
        <f t="shared" si="28"/>
        <v>0</v>
      </c>
      <c r="KE11">
        <f t="shared" si="28"/>
        <v>0</v>
      </c>
      <c r="KF11">
        <f t="shared" si="28"/>
        <v>0</v>
      </c>
      <c r="KG11">
        <f t="shared" si="28"/>
        <v>0</v>
      </c>
      <c r="KH11">
        <f t="shared" si="28"/>
        <v>0</v>
      </c>
      <c r="KI11">
        <f t="shared" si="28"/>
        <v>0</v>
      </c>
      <c r="KJ11">
        <f t="shared" si="28"/>
        <v>0</v>
      </c>
      <c r="KK11">
        <f t="shared" si="28"/>
        <v>0</v>
      </c>
      <c r="KL11">
        <f t="shared" si="28"/>
        <v>0</v>
      </c>
      <c r="KM11">
        <f t="shared" si="28"/>
        <v>0</v>
      </c>
      <c r="KN11">
        <f t="shared" si="28"/>
        <v>0</v>
      </c>
      <c r="KO11">
        <f t="shared" si="28"/>
        <v>0</v>
      </c>
      <c r="KP11">
        <f t="shared" si="28"/>
        <v>0</v>
      </c>
      <c r="KQ11">
        <f t="shared" si="28"/>
        <v>0</v>
      </c>
      <c r="KR11">
        <f t="shared" si="28"/>
        <v>0</v>
      </c>
      <c r="KS11">
        <f t="shared" si="28"/>
        <v>0</v>
      </c>
      <c r="KT11">
        <f t="shared" si="28"/>
        <v>0</v>
      </c>
      <c r="KU11">
        <f>IF(KU7=0,0,1)</f>
        <v>0</v>
      </c>
      <c r="KV11" s="247">
        <f>IF($KU11+$LB11&gt;0,IF(KV7=0,0,1),0)</f>
        <v>0</v>
      </c>
      <c r="KW11">
        <f t="shared" ref="KW11:LA11" si="29">IF($KU11+$LB11&gt;0,IF(KW7=0,0,1),0)</f>
        <v>0</v>
      </c>
      <c r="KX11" s="123">
        <f t="shared" si="29"/>
        <v>0</v>
      </c>
      <c r="KY11" s="125">
        <f t="shared" si="29"/>
        <v>0</v>
      </c>
      <c r="KZ11">
        <f t="shared" si="29"/>
        <v>0</v>
      </c>
      <c r="LA11" s="248">
        <f t="shared" si="29"/>
        <v>0</v>
      </c>
      <c r="LB11">
        <f t="shared" si="28"/>
        <v>0</v>
      </c>
      <c r="LC11">
        <f t="shared" si="28"/>
        <v>0</v>
      </c>
      <c r="LD11">
        <f t="shared" si="28"/>
        <v>0</v>
      </c>
      <c r="LE11">
        <f t="shared" si="28"/>
        <v>0</v>
      </c>
      <c r="LF11">
        <f t="shared" si="28"/>
        <v>0</v>
      </c>
      <c r="LG11">
        <f t="shared" si="28"/>
        <v>0</v>
      </c>
      <c r="LH11">
        <f t="shared" si="28"/>
        <v>0</v>
      </c>
      <c r="LI11">
        <f t="shared" si="28"/>
        <v>0</v>
      </c>
      <c r="LJ11">
        <f t="shared" si="28"/>
        <v>0</v>
      </c>
      <c r="LK11">
        <f t="shared" si="28"/>
        <v>0</v>
      </c>
      <c r="LL11">
        <f t="shared" si="28"/>
        <v>0</v>
      </c>
      <c r="LM11">
        <f t="shared" si="28"/>
        <v>0</v>
      </c>
      <c r="LN11">
        <f t="shared" ref="LN11:NY11" si="30">IF(LN7=0,0,1)</f>
        <v>0</v>
      </c>
      <c r="LO11">
        <f t="shared" si="30"/>
        <v>0</v>
      </c>
      <c r="LP11">
        <f t="shared" si="30"/>
        <v>0</v>
      </c>
      <c r="LQ11">
        <f t="shared" si="30"/>
        <v>0</v>
      </c>
      <c r="LR11">
        <f t="shared" si="30"/>
        <v>0</v>
      </c>
      <c r="LS11">
        <f t="shared" si="30"/>
        <v>0</v>
      </c>
      <c r="LT11">
        <f t="shared" si="30"/>
        <v>0</v>
      </c>
      <c r="LU11">
        <f t="shared" si="30"/>
        <v>0</v>
      </c>
      <c r="LV11">
        <f t="shared" si="30"/>
        <v>0</v>
      </c>
      <c r="LW11">
        <f t="shared" si="30"/>
        <v>0</v>
      </c>
      <c r="LX11">
        <f t="shared" si="30"/>
        <v>0</v>
      </c>
      <c r="LY11">
        <f t="shared" si="30"/>
        <v>0</v>
      </c>
      <c r="LZ11">
        <f t="shared" si="30"/>
        <v>0</v>
      </c>
      <c r="MA11">
        <f t="shared" si="30"/>
        <v>0</v>
      </c>
      <c r="MB11">
        <f t="shared" si="30"/>
        <v>0</v>
      </c>
      <c r="MC11" s="123">
        <f t="shared" si="30"/>
        <v>0</v>
      </c>
      <c r="MD11" s="125">
        <f t="shared" si="30"/>
        <v>0</v>
      </c>
      <c r="ME11">
        <f t="shared" si="30"/>
        <v>0</v>
      </c>
      <c r="MF11">
        <f t="shared" si="30"/>
        <v>0</v>
      </c>
      <c r="MG11">
        <f t="shared" si="30"/>
        <v>0</v>
      </c>
      <c r="MH11">
        <f t="shared" si="30"/>
        <v>0</v>
      </c>
      <c r="MI11">
        <f t="shared" si="30"/>
        <v>0</v>
      </c>
      <c r="MJ11">
        <f t="shared" si="30"/>
        <v>0</v>
      </c>
      <c r="MK11">
        <f t="shared" si="30"/>
        <v>0</v>
      </c>
      <c r="ML11">
        <f t="shared" si="30"/>
        <v>0</v>
      </c>
      <c r="MM11">
        <f t="shared" si="30"/>
        <v>0</v>
      </c>
      <c r="MN11">
        <f t="shared" si="30"/>
        <v>0</v>
      </c>
      <c r="MO11">
        <f t="shared" si="30"/>
        <v>0</v>
      </c>
      <c r="MP11">
        <f t="shared" si="30"/>
        <v>0</v>
      </c>
      <c r="MQ11">
        <f t="shared" si="30"/>
        <v>0</v>
      </c>
      <c r="MR11">
        <f t="shared" si="30"/>
        <v>0</v>
      </c>
      <c r="MS11">
        <f t="shared" si="30"/>
        <v>0</v>
      </c>
      <c r="MT11">
        <f t="shared" si="30"/>
        <v>0</v>
      </c>
      <c r="MU11">
        <f t="shared" si="30"/>
        <v>0</v>
      </c>
      <c r="MV11">
        <f t="shared" si="30"/>
        <v>0</v>
      </c>
      <c r="MW11">
        <f t="shared" si="30"/>
        <v>0</v>
      </c>
      <c r="MX11">
        <f t="shared" si="30"/>
        <v>0</v>
      </c>
      <c r="MY11">
        <f t="shared" si="30"/>
        <v>0</v>
      </c>
      <c r="MZ11">
        <f t="shared" si="30"/>
        <v>0</v>
      </c>
      <c r="NA11">
        <f t="shared" si="30"/>
        <v>0</v>
      </c>
      <c r="NB11">
        <f t="shared" si="30"/>
        <v>0</v>
      </c>
      <c r="NC11">
        <f t="shared" si="30"/>
        <v>0</v>
      </c>
      <c r="ND11">
        <f t="shared" si="30"/>
        <v>0</v>
      </c>
      <c r="NE11">
        <f t="shared" si="30"/>
        <v>0</v>
      </c>
      <c r="NF11" s="123">
        <f t="shared" si="30"/>
        <v>0</v>
      </c>
      <c r="NG11" s="125">
        <f t="shared" si="30"/>
        <v>0</v>
      </c>
      <c r="NH11">
        <f t="shared" si="30"/>
        <v>0</v>
      </c>
      <c r="NI11">
        <f t="shared" si="30"/>
        <v>0</v>
      </c>
      <c r="NJ11">
        <f t="shared" si="30"/>
        <v>0</v>
      </c>
      <c r="NK11">
        <f t="shared" si="30"/>
        <v>0</v>
      </c>
      <c r="NL11">
        <f t="shared" si="30"/>
        <v>0</v>
      </c>
      <c r="NM11">
        <f t="shared" si="30"/>
        <v>0</v>
      </c>
      <c r="NN11">
        <f t="shared" si="30"/>
        <v>0</v>
      </c>
      <c r="NO11">
        <f t="shared" si="30"/>
        <v>0</v>
      </c>
      <c r="NP11">
        <f t="shared" si="30"/>
        <v>0</v>
      </c>
      <c r="NQ11">
        <f t="shared" si="30"/>
        <v>0</v>
      </c>
      <c r="NR11">
        <f t="shared" si="30"/>
        <v>0</v>
      </c>
      <c r="NS11">
        <f t="shared" si="30"/>
        <v>0</v>
      </c>
      <c r="NT11">
        <f t="shared" si="30"/>
        <v>0</v>
      </c>
      <c r="NU11">
        <f t="shared" si="30"/>
        <v>0</v>
      </c>
      <c r="NV11">
        <f t="shared" si="30"/>
        <v>0</v>
      </c>
      <c r="NW11">
        <f t="shared" si="30"/>
        <v>0</v>
      </c>
      <c r="NX11">
        <f t="shared" si="30"/>
        <v>0</v>
      </c>
      <c r="NY11">
        <f t="shared" si="30"/>
        <v>0</v>
      </c>
      <c r="NZ11">
        <f t="shared" ref="NZ11:OK11" si="31">IF(NZ7=0,0,1)</f>
        <v>0</v>
      </c>
      <c r="OA11">
        <f t="shared" si="31"/>
        <v>0</v>
      </c>
      <c r="OB11">
        <f t="shared" si="31"/>
        <v>0</v>
      </c>
      <c r="OC11">
        <f t="shared" si="31"/>
        <v>0</v>
      </c>
      <c r="OD11">
        <f t="shared" si="31"/>
        <v>0</v>
      </c>
      <c r="OE11">
        <f t="shared" si="31"/>
        <v>0</v>
      </c>
      <c r="OF11">
        <f t="shared" si="31"/>
        <v>0</v>
      </c>
      <c r="OG11">
        <f t="shared" si="31"/>
        <v>0</v>
      </c>
      <c r="OH11">
        <f t="shared" si="31"/>
        <v>0</v>
      </c>
      <c r="OI11">
        <f t="shared" si="31"/>
        <v>0</v>
      </c>
      <c r="OJ11">
        <f t="shared" si="31"/>
        <v>0</v>
      </c>
      <c r="OK11" s="123">
        <f t="shared" si="31"/>
        <v>0</v>
      </c>
      <c r="OL11" t="s">
        <v>233</v>
      </c>
      <c r="OM11">
        <f>COUNTIF(E11:OK11,1)</f>
        <v>0</v>
      </c>
      <c r="ON11" s="39" t="s">
        <v>234</v>
      </c>
    </row>
    <row r="12" spans="2:404" ht="13.5" customHeight="1" thickBot="1" x14ac:dyDescent="0.2">
      <c r="B12" s="202" t="s">
        <v>153</v>
      </c>
      <c r="C12" s="203"/>
      <c r="D12" s="204"/>
      <c r="E12" s="233"/>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4"/>
      <c r="AJ12" s="233"/>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4"/>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4"/>
      <c r="CS12" s="233"/>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4"/>
      <c r="DW12" s="233"/>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4"/>
      <c r="FB12" s="233"/>
      <c r="FC12" s="121"/>
      <c r="FD12" s="121"/>
      <c r="FE12" s="121"/>
      <c r="FF12" s="121"/>
      <c r="FG12" s="121"/>
      <c r="FH12" s="121"/>
      <c r="FI12" s="121"/>
      <c r="FJ12" s="121"/>
      <c r="FK12" s="121"/>
      <c r="FL12" s="121"/>
      <c r="FM12" s="121"/>
      <c r="FN12" s="249"/>
      <c r="FO12" s="121"/>
      <c r="FP12" s="250"/>
      <c r="FQ12" s="121"/>
      <c r="FR12" s="121"/>
      <c r="FS12" s="121"/>
      <c r="FT12" s="121"/>
      <c r="FU12" s="121"/>
      <c r="FV12" s="121"/>
      <c r="FW12" s="121"/>
      <c r="FX12" s="121"/>
      <c r="FY12" s="121"/>
      <c r="FZ12" s="121"/>
      <c r="GA12" s="121"/>
      <c r="GB12" s="121"/>
      <c r="GC12" s="121"/>
      <c r="GD12" s="121"/>
      <c r="GE12" s="121"/>
      <c r="GF12" s="124"/>
      <c r="GG12" s="233"/>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c r="HD12" s="121"/>
      <c r="HE12" s="121"/>
      <c r="HF12" s="121"/>
      <c r="HG12" s="121"/>
      <c r="HH12" s="121"/>
      <c r="HI12" s="121"/>
      <c r="HJ12" s="124"/>
      <c r="HK12" s="233"/>
      <c r="HL12" s="121"/>
      <c r="HM12" s="121"/>
      <c r="HN12" s="121"/>
      <c r="HO12" s="121"/>
      <c r="HP12" s="121"/>
      <c r="HQ12" s="121"/>
      <c r="HR12" s="121"/>
      <c r="HS12" s="121"/>
      <c r="HT12" s="121"/>
      <c r="HU12" s="121"/>
      <c r="HV12" s="121"/>
      <c r="HW12" s="121"/>
      <c r="HX12" s="121"/>
      <c r="HY12" s="121"/>
      <c r="HZ12" s="121"/>
      <c r="IA12" s="121"/>
      <c r="IB12" s="121"/>
      <c r="IC12" s="121"/>
      <c r="ID12" s="121"/>
      <c r="IE12" s="121"/>
      <c r="IF12" s="121"/>
      <c r="IG12" s="121"/>
      <c r="IH12" s="121"/>
      <c r="II12" s="121"/>
      <c r="IJ12" s="121"/>
      <c r="IK12" s="121"/>
      <c r="IL12" s="121"/>
      <c r="IM12" s="121"/>
      <c r="IN12" s="121"/>
      <c r="IO12" s="124"/>
      <c r="IP12" s="233"/>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4"/>
      <c r="JT12" s="233"/>
      <c r="JU12" s="121"/>
      <c r="JV12" s="121"/>
      <c r="JW12" s="121"/>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249"/>
      <c r="KW12" s="121"/>
      <c r="KX12" s="124"/>
      <c r="KY12" s="233"/>
      <c r="KZ12" s="121"/>
      <c r="LA12" s="250"/>
      <c r="LB12" s="121"/>
      <c r="LC12" s="121"/>
      <c r="LD12" s="121"/>
      <c r="LE12" s="121"/>
      <c r="LF12" s="121"/>
      <c r="LG12" s="121"/>
      <c r="LH12" s="121"/>
      <c r="LI12" s="121"/>
      <c r="LJ12" s="121"/>
      <c r="LK12" s="121"/>
      <c r="LL12" s="121"/>
      <c r="LM12" s="121"/>
      <c r="LN12" s="121"/>
      <c r="LO12" s="121"/>
      <c r="LP12" s="121"/>
      <c r="LQ12" s="121"/>
      <c r="LR12" s="121"/>
      <c r="LS12" s="121"/>
      <c r="LT12" s="121"/>
      <c r="LU12" s="121"/>
      <c r="LV12" s="121"/>
      <c r="LW12" s="121"/>
      <c r="LX12" s="121"/>
      <c r="LY12" s="121"/>
      <c r="LZ12" s="121"/>
      <c r="MA12" s="121"/>
      <c r="MB12" s="121"/>
      <c r="MC12" s="124"/>
      <c r="MD12" s="233"/>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4"/>
      <c r="NG12" s="233"/>
      <c r="NH12" s="121"/>
      <c r="NI12" s="121"/>
      <c r="NJ12" s="121"/>
      <c r="NK12" s="121"/>
      <c r="NL12" s="121"/>
      <c r="NM12" s="121"/>
      <c r="NN12" s="121"/>
      <c r="NO12" s="121"/>
      <c r="NP12" s="121"/>
      <c r="NQ12" s="121"/>
      <c r="NR12" s="121"/>
      <c r="NS12" s="121"/>
      <c r="NT12" s="121"/>
      <c r="NU12" s="121"/>
      <c r="NV12" s="121"/>
      <c r="NW12" s="121"/>
      <c r="NX12" s="121"/>
      <c r="NY12" s="121"/>
      <c r="NZ12" s="121"/>
      <c r="OA12" s="121"/>
      <c r="OB12" s="121"/>
      <c r="OC12" s="121"/>
      <c r="OD12" s="121"/>
      <c r="OE12" s="121"/>
      <c r="OF12" s="121"/>
      <c r="OG12" s="121"/>
      <c r="OH12" s="121"/>
      <c r="OI12" s="121"/>
      <c r="OJ12" s="121"/>
      <c r="OK12" s="124"/>
    </row>
    <row r="13" spans="2:404" ht="13.5" customHeight="1" x14ac:dyDescent="0.15">
      <c r="B13" s="200" t="s">
        <v>9</v>
      </c>
      <c r="C13" s="135"/>
      <c r="D13" s="201"/>
      <c r="E13" s="195">
        <f>IF(E10=1,E$5&amp;E6&amp;E$9&amp;E6&amp;E$5,0)</f>
        <v>0</v>
      </c>
      <c r="F13" s="193">
        <f>IF(F10=1,F$5&amp;F6&amp;F$9&amp;F6&amp;F$5,0)</f>
        <v>0</v>
      </c>
      <c r="G13" s="193">
        <f t="shared" ref="G13:BQ13" si="32">IF(G10=1,G$5&amp;G6&amp;G$9&amp;G6&amp;G$5,0)</f>
        <v>0</v>
      </c>
      <c r="H13" s="193">
        <f t="shared" si="32"/>
        <v>0</v>
      </c>
      <c r="I13" s="193">
        <f t="shared" si="32"/>
        <v>0</v>
      </c>
      <c r="J13" s="193">
        <f t="shared" si="32"/>
        <v>0</v>
      </c>
      <c r="K13" s="193">
        <f t="shared" si="32"/>
        <v>0</v>
      </c>
      <c r="L13" s="193">
        <f t="shared" si="32"/>
        <v>0</v>
      </c>
      <c r="M13" s="193">
        <f t="shared" si="32"/>
        <v>0</v>
      </c>
      <c r="N13" s="193">
        <f t="shared" si="32"/>
        <v>0</v>
      </c>
      <c r="O13" s="193">
        <f t="shared" si="32"/>
        <v>0</v>
      </c>
      <c r="P13" s="193">
        <f t="shared" si="32"/>
        <v>0</v>
      </c>
      <c r="Q13" s="193">
        <f t="shared" si="32"/>
        <v>0</v>
      </c>
      <c r="R13" s="193">
        <f t="shared" si="32"/>
        <v>0</v>
      </c>
      <c r="S13" s="193">
        <f t="shared" si="32"/>
        <v>0</v>
      </c>
      <c r="T13" s="193">
        <f t="shared" si="32"/>
        <v>0</v>
      </c>
      <c r="U13" s="193">
        <f t="shared" si="32"/>
        <v>0</v>
      </c>
      <c r="V13" s="193">
        <f t="shared" si="32"/>
        <v>0</v>
      </c>
      <c r="W13" s="193">
        <f t="shared" si="32"/>
        <v>0</v>
      </c>
      <c r="X13" s="193">
        <f t="shared" si="32"/>
        <v>0</v>
      </c>
      <c r="Y13" s="193">
        <f t="shared" si="32"/>
        <v>0</v>
      </c>
      <c r="Z13" s="193">
        <f t="shared" si="32"/>
        <v>0</v>
      </c>
      <c r="AA13" s="193">
        <f t="shared" si="32"/>
        <v>0</v>
      </c>
      <c r="AB13" s="193">
        <f t="shared" si="32"/>
        <v>0</v>
      </c>
      <c r="AC13" s="193">
        <f t="shared" si="32"/>
        <v>0</v>
      </c>
      <c r="AD13" s="193">
        <f t="shared" si="32"/>
        <v>0</v>
      </c>
      <c r="AE13" s="193">
        <f t="shared" si="32"/>
        <v>0</v>
      </c>
      <c r="AF13" s="193">
        <f t="shared" si="32"/>
        <v>0</v>
      </c>
      <c r="AG13" s="193">
        <f t="shared" si="32"/>
        <v>0</v>
      </c>
      <c r="AH13" s="193">
        <f t="shared" si="32"/>
        <v>0</v>
      </c>
      <c r="AI13" s="194">
        <f t="shared" si="32"/>
        <v>0</v>
      </c>
      <c r="AJ13" s="195">
        <f t="shared" si="32"/>
        <v>0</v>
      </c>
      <c r="AK13" s="193">
        <f t="shared" si="32"/>
        <v>0</v>
      </c>
      <c r="AL13" s="193">
        <f t="shared" si="32"/>
        <v>0</v>
      </c>
      <c r="AM13" s="193">
        <f t="shared" si="32"/>
        <v>0</v>
      </c>
      <c r="AN13" s="193">
        <f t="shared" si="32"/>
        <v>0</v>
      </c>
      <c r="AO13" s="193">
        <f t="shared" si="32"/>
        <v>0</v>
      </c>
      <c r="AP13" s="193">
        <f t="shared" si="32"/>
        <v>0</v>
      </c>
      <c r="AQ13" s="193">
        <f t="shared" si="32"/>
        <v>0</v>
      </c>
      <c r="AR13" s="193">
        <f t="shared" si="32"/>
        <v>0</v>
      </c>
      <c r="AS13" s="193">
        <f t="shared" si="32"/>
        <v>0</v>
      </c>
      <c r="AT13" s="193">
        <f t="shared" si="32"/>
        <v>0</v>
      </c>
      <c r="AU13" s="193">
        <f t="shared" si="32"/>
        <v>0</v>
      </c>
      <c r="AV13" s="193">
        <f t="shared" si="32"/>
        <v>0</v>
      </c>
      <c r="AW13" s="193">
        <f t="shared" si="32"/>
        <v>0</v>
      </c>
      <c r="AX13" s="193">
        <f t="shared" si="32"/>
        <v>0</v>
      </c>
      <c r="AY13" s="193">
        <f t="shared" si="32"/>
        <v>0</v>
      </c>
      <c r="AZ13" s="193">
        <f t="shared" si="32"/>
        <v>0</v>
      </c>
      <c r="BA13" s="193">
        <f t="shared" si="32"/>
        <v>0</v>
      </c>
      <c r="BB13" s="193">
        <f t="shared" si="32"/>
        <v>0</v>
      </c>
      <c r="BC13" s="193">
        <f t="shared" si="32"/>
        <v>0</v>
      </c>
      <c r="BD13" s="193">
        <f t="shared" si="32"/>
        <v>0</v>
      </c>
      <c r="BE13" s="193">
        <f t="shared" si="32"/>
        <v>0</v>
      </c>
      <c r="BF13" s="193">
        <f t="shared" si="32"/>
        <v>0</v>
      </c>
      <c r="BG13" s="193">
        <f t="shared" si="32"/>
        <v>0</v>
      </c>
      <c r="BH13" s="193">
        <f t="shared" si="32"/>
        <v>0</v>
      </c>
      <c r="BI13" s="193">
        <f t="shared" si="32"/>
        <v>0</v>
      </c>
      <c r="BJ13" s="193">
        <f t="shared" si="32"/>
        <v>0</v>
      </c>
      <c r="BK13" s="193">
        <f t="shared" si="32"/>
        <v>0</v>
      </c>
      <c r="BL13" s="193">
        <f t="shared" si="32"/>
        <v>0</v>
      </c>
      <c r="BM13" s="194">
        <f t="shared" si="32"/>
        <v>0</v>
      </c>
      <c r="BN13" s="193">
        <f t="shared" si="32"/>
        <v>0</v>
      </c>
      <c r="BO13" s="193">
        <f t="shared" si="32"/>
        <v>0</v>
      </c>
      <c r="BP13" s="193">
        <f t="shared" si="32"/>
        <v>0</v>
      </c>
      <c r="BQ13" s="193">
        <f t="shared" si="32"/>
        <v>0</v>
      </c>
      <c r="BR13" s="193">
        <f t="shared" ref="BR13:EC13" si="33">IF(BR10=1,BR$5&amp;BR6&amp;BR$9&amp;BR6&amp;BR$5,0)</f>
        <v>0</v>
      </c>
      <c r="BS13" s="193">
        <f t="shared" si="33"/>
        <v>0</v>
      </c>
      <c r="BT13" s="193">
        <f t="shared" si="33"/>
        <v>0</v>
      </c>
      <c r="BU13" s="193">
        <f t="shared" si="33"/>
        <v>0</v>
      </c>
      <c r="BV13" s="193">
        <f t="shared" si="33"/>
        <v>0</v>
      </c>
      <c r="BW13" s="193">
        <f t="shared" si="33"/>
        <v>0</v>
      </c>
      <c r="BX13" s="193">
        <f t="shared" si="33"/>
        <v>0</v>
      </c>
      <c r="BY13" s="193">
        <f t="shared" si="33"/>
        <v>0</v>
      </c>
      <c r="BZ13" s="193">
        <f t="shared" si="33"/>
        <v>0</v>
      </c>
      <c r="CA13" s="193">
        <f t="shared" si="33"/>
        <v>0</v>
      </c>
      <c r="CB13" s="193">
        <f t="shared" si="33"/>
        <v>0</v>
      </c>
      <c r="CC13" s="193">
        <f t="shared" si="33"/>
        <v>0</v>
      </c>
      <c r="CD13" s="193">
        <f t="shared" si="33"/>
        <v>0</v>
      </c>
      <c r="CE13" s="193">
        <f t="shared" si="33"/>
        <v>0</v>
      </c>
      <c r="CF13" s="193">
        <f t="shared" si="33"/>
        <v>0</v>
      </c>
      <c r="CG13" s="193">
        <f t="shared" si="33"/>
        <v>0</v>
      </c>
      <c r="CH13" s="193">
        <f t="shared" si="33"/>
        <v>0</v>
      </c>
      <c r="CI13" s="193">
        <f t="shared" si="33"/>
        <v>0</v>
      </c>
      <c r="CJ13" s="193">
        <f t="shared" si="33"/>
        <v>0</v>
      </c>
      <c r="CK13" s="193">
        <f t="shared" si="33"/>
        <v>0</v>
      </c>
      <c r="CL13" s="193">
        <f t="shared" si="33"/>
        <v>0</v>
      </c>
      <c r="CM13" s="193">
        <f t="shared" si="33"/>
        <v>0</v>
      </c>
      <c r="CN13" s="193">
        <f t="shared" si="33"/>
        <v>0</v>
      </c>
      <c r="CO13" s="193">
        <f t="shared" si="33"/>
        <v>0</v>
      </c>
      <c r="CP13" s="193">
        <f t="shared" si="33"/>
        <v>0</v>
      </c>
      <c r="CQ13" s="193">
        <f t="shared" si="33"/>
        <v>0</v>
      </c>
      <c r="CR13" s="194">
        <f t="shared" si="33"/>
        <v>0</v>
      </c>
      <c r="CS13" s="195">
        <f t="shared" si="33"/>
        <v>0</v>
      </c>
      <c r="CT13" s="193">
        <f t="shared" si="33"/>
        <v>0</v>
      </c>
      <c r="CU13" s="193">
        <f t="shared" si="33"/>
        <v>0</v>
      </c>
      <c r="CV13" s="193">
        <f t="shared" si="33"/>
        <v>0</v>
      </c>
      <c r="CW13" s="193">
        <f t="shared" si="33"/>
        <v>0</v>
      </c>
      <c r="CX13" s="193">
        <f t="shared" si="33"/>
        <v>0</v>
      </c>
      <c r="CY13" s="193">
        <f t="shared" si="33"/>
        <v>0</v>
      </c>
      <c r="CZ13" s="193">
        <f t="shared" si="33"/>
        <v>0</v>
      </c>
      <c r="DA13" s="193">
        <f t="shared" si="33"/>
        <v>0</v>
      </c>
      <c r="DB13" s="193">
        <f t="shared" si="33"/>
        <v>0</v>
      </c>
      <c r="DC13" s="193">
        <f t="shared" si="33"/>
        <v>0</v>
      </c>
      <c r="DD13" s="193">
        <f t="shared" si="33"/>
        <v>0</v>
      </c>
      <c r="DE13" s="193">
        <f t="shared" si="33"/>
        <v>0</v>
      </c>
      <c r="DF13" s="193">
        <f t="shared" si="33"/>
        <v>0</v>
      </c>
      <c r="DG13" s="193">
        <f t="shared" si="33"/>
        <v>0</v>
      </c>
      <c r="DH13" s="193">
        <f t="shared" si="33"/>
        <v>0</v>
      </c>
      <c r="DI13" s="193">
        <f t="shared" si="33"/>
        <v>0</v>
      </c>
      <c r="DJ13" s="193">
        <f t="shared" si="33"/>
        <v>0</v>
      </c>
      <c r="DK13" s="193">
        <f t="shared" si="33"/>
        <v>0</v>
      </c>
      <c r="DL13" s="193">
        <f t="shared" si="33"/>
        <v>0</v>
      </c>
      <c r="DM13" s="193">
        <f t="shared" si="33"/>
        <v>0</v>
      </c>
      <c r="DN13" s="193">
        <f t="shared" si="33"/>
        <v>0</v>
      </c>
      <c r="DO13" s="193">
        <f t="shared" si="33"/>
        <v>0</v>
      </c>
      <c r="DP13" s="193">
        <f t="shared" si="33"/>
        <v>0</v>
      </c>
      <c r="DQ13" s="193">
        <f t="shared" si="33"/>
        <v>0</v>
      </c>
      <c r="DR13" s="193">
        <f t="shared" si="33"/>
        <v>0</v>
      </c>
      <c r="DS13" s="193">
        <f t="shared" si="33"/>
        <v>0</v>
      </c>
      <c r="DT13" s="193">
        <f t="shared" si="33"/>
        <v>0</v>
      </c>
      <c r="DU13" s="193">
        <f t="shared" si="33"/>
        <v>0</v>
      </c>
      <c r="DV13" s="194">
        <f t="shared" si="33"/>
        <v>0</v>
      </c>
      <c r="DW13" s="195">
        <f t="shared" si="33"/>
        <v>0</v>
      </c>
      <c r="DX13" s="193">
        <f t="shared" si="33"/>
        <v>0</v>
      </c>
      <c r="DY13" s="193">
        <f t="shared" si="33"/>
        <v>0</v>
      </c>
      <c r="DZ13" s="193">
        <f t="shared" si="33"/>
        <v>0</v>
      </c>
      <c r="EA13" s="193">
        <f t="shared" si="33"/>
        <v>0</v>
      </c>
      <c r="EB13" s="193">
        <f t="shared" si="33"/>
        <v>0</v>
      </c>
      <c r="EC13" s="193">
        <f t="shared" si="33"/>
        <v>0</v>
      </c>
      <c r="ED13" s="193">
        <f t="shared" ref="ED13:GO13" si="34">IF(ED10=1,ED$5&amp;ED6&amp;ED$9&amp;ED6&amp;ED$5,0)</f>
        <v>0</v>
      </c>
      <c r="EE13" s="193">
        <f t="shared" si="34"/>
        <v>0</v>
      </c>
      <c r="EF13" s="193">
        <f t="shared" si="34"/>
        <v>0</v>
      </c>
      <c r="EG13" s="193">
        <f t="shared" si="34"/>
        <v>0</v>
      </c>
      <c r="EH13" s="193">
        <f t="shared" si="34"/>
        <v>0</v>
      </c>
      <c r="EI13" s="193">
        <f t="shared" si="34"/>
        <v>0</v>
      </c>
      <c r="EJ13" s="193">
        <f t="shared" si="34"/>
        <v>0</v>
      </c>
      <c r="EK13" s="193">
        <f t="shared" si="34"/>
        <v>0</v>
      </c>
      <c r="EL13" s="193">
        <f t="shared" si="34"/>
        <v>0</v>
      </c>
      <c r="EM13" s="193">
        <f t="shared" si="34"/>
        <v>0</v>
      </c>
      <c r="EN13" s="193">
        <f t="shared" si="34"/>
        <v>0</v>
      </c>
      <c r="EO13" s="193">
        <f t="shared" si="34"/>
        <v>0</v>
      </c>
      <c r="EP13" s="193">
        <f t="shared" si="34"/>
        <v>0</v>
      </c>
      <c r="EQ13" s="193">
        <f t="shared" si="34"/>
        <v>0</v>
      </c>
      <c r="ER13" s="193">
        <f t="shared" si="34"/>
        <v>0</v>
      </c>
      <c r="ES13" s="193">
        <f t="shared" si="34"/>
        <v>0</v>
      </c>
      <c r="ET13" s="193">
        <f t="shared" si="34"/>
        <v>0</v>
      </c>
      <c r="EU13" s="193">
        <f t="shared" si="34"/>
        <v>0</v>
      </c>
      <c r="EV13" s="193">
        <f t="shared" si="34"/>
        <v>0</v>
      </c>
      <c r="EW13" s="193">
        <f t="shared" si="34"/>
        <v>0</v>
      </c>
      <c r="EX13" s="193">
        <f t="shared" si="34"/>
        <v>0</v>
      </c>
      <c r="EY13" s="193">
        <f t="shared" si="34"/>
        <v>0</v>
      </c>
      <c r="EZ13" s="193">
        <f t="shared" si="34"/>
        <v>0</v>
      </c>
      <c r="FA13" s="194">
        <f t="shared" si="34"/>
        <v>0</v>
      </c>
      <c r="FB13" s="195">
        <f t="shared" si="34"/>
        <v>0</v>
      </c>
      <c r="FC13" s="193">
        <f t="shared" si="34"/>
        <v>0</v>
      </c>
      <c r="FD13" s="193">
        <f t="shared" si="34"/>
        <v>0</v>
      </c>
      <c r="FE13" s="193">
        <f t="shared" si="34"/>
        <v>0</v>
      </c>
      <c r="FF13" s="193">
        <f t="shared" si="34"/>
        <v>0</v>
      </c>
      <c r="FG13" s="193">
        <f t="shared" si="34"/>
        <v>0</v>
      </c>
      <c r="FH13" s="193">
        <f t="shared" si="34"/>
        <v>0</v>
      </c>
      <c r="FI13" s="193">
        <f t="shared" si="34"/>
        <v>0</v>
      </c>
      <c r="FJ13" s="193">
        <f t="shared" si="34"/>
        <v>0</v>
      </c>
      <c r="FK13" s="193">
        <f t="shared" si="34"/>
        <v>0</v>
      </c>
      <c r="FL13" s="193">
        <f t="shared" si="34"/>
        <v>0</v>
      </c>
      <c r="FM13" s="193">
        <f t="shared" si="34"/>
        <v>0</v>
      </c>
      <c r="FN13" s="219">
        <f t="shared" si="34"/>
        <v>0</v>
      </c>
      <c r="FO13" s="193">
        <f t="shared" si="34"/>
        <v>0</v>
      </c>
      <c r="FP13" s="220">
        <f t="shared" si="34"/>
        <v>0</v>
      </c>
      <c r="FQ13" s="193">
        <f t="shared" si="34"/>
        <v>0</v>
      </c>
      <c r="FR13" s="193">
        <f t="shared" si="34"/>
        <v>0</v>
      </c>
      <c r="FS13" s="193">
        <f t="shared" si="34"/>
        <v>0</v>
      </c>
      <c r="FT13" s="193">
        <f t="shared" si="34"/>
        <v>0</v>
      </c>
      <c r="FU13" s="193">
        <f t="shared" si="34"/>
        <v>0</v>
      </c>
      <c r="FV13" s="193">
        <f t="shared" si="34"/>
        <v>0</v>
      </c>
      <c r="FW13" s="193">
        <f t="shared" si="34"/>
        <v>0</v>
      </c>
      <c r="FX13" s="193">
        <f t="shared" si="34"/>
        <v>0</v>
      </c>
      <c r="FY13" s="193">
        <f t="shared" si="34"/>
        <v>0</v>
      </c>
      <c r="FZ13" s="193">
        <f t="shared" si="34"/>
        <v>0</v>
      </c>
      <c r="GA13" s="193">
        <f t="shared" si="34"/>
        <v>0</v>
      </c>
      <c r="GB13" s="193">
        <f t="shared" si="34"/>
        <v>0</v>
      </c>
      <c r="GC13" s="193">
        <f t="shared" si="34"/>
        <v>0</v>
      </c>
      <c r="GD13" s="193">
        <f t="shared" si="34"/>
        <v>0</v>
      </c>
      <c r="GE13" s="193">
        <f t="shared" si="34"/>
        <v>0</v>
      </c>
      <c r="GF13" s="194">
        <f t="shared" si="34"/>
        <v>0</v>
      </c>
      <c r="GG13" s="195">
        <f t="shared" si="34"/>
        <v>0</v>
      </c>
      <c r="GH13" s="193">
        <f t="shared" si="34"/>
        <v>0</v>
      </c>
      <c r="GI13" s="193">
        <f t="shared" si="34"/>
        <v>0</v>
      </c>
      <c r="GJ13" s="193">
        <f t="shared" si="34"/>
        <v>0</v>
      </c>
      <c r="GK13" s="193">
        <f t="shared" si="34"/>
        <v>0</v>
      </c>
      <c r="GL13" s="193">
        <f t="shared" si="34"/>
        <v>0</v>
      </c>
      <c r="GM13" s="193">
        <f t="shared" si="34"/>
        <v>0</v>
      </c>
      <c r="GN13" s="193">
        <f t="shared" si="34"/>
        <v>0</v>
      </c>
      <c r="GO13" s="193">
        <f t="shared" si="34"/>
        <v>0</v>
      </c>
      <c r="GP13" s="193">
        <f t="shared" ref="GP13:JA13" si="35">IF(GP10=1,GP$5&amp;GP6&amp;GP$9&amp;GP6&amp;GP$5,0)</f>
        <v>0</v>
      </c>
      <c r="GQ13" s="193">
        <f t="shared" si="35"/>
        <v>0</v>
      </c>
      <c r="GR13" s="193">
        <f t="shared" si="35"/>
        <v>0</v>
      </c>
      <c r="GS13" s="193">
        <f t="shared" si="35"/>
        <v>0</v>
      </c>
      <c r="GT13" s="193">
        <f t="shared" si="35"/>
        <v>0</v>
      </c>
      <c r="GU13" s="193">
        <f t="shared" si="35"/>
        <v>0</v>
      </c>
      <c r="GV13" s="193">
        <f t="shared" si="35"/>
        <v>0</v>
      </c>
      <c r="GW13" s="193">
        <f t="shared" si="35"/>
        <v>0</v>
      </c>
      <c r="GX13" s="193">
        <f t="shared" si="35"/>
        <v>0</v>
      </c>
      <c r="GY13" s="193">
        <f t="shared" si="35"/>
        <v>0</v>
      </c>
      <c r="GZ13" s="193">
        <f t="shared" si="35"/>
        <v>0</v>
      </c>
      <c r="HA13" s="193">
        <f t="shared" si="35"/>
        <v>0</v>
      </c>
      <c r="HB13" s="193">
        <f t="shared" si="35"/>
        <v>0</v>
      </c>
      <c r="HC13" s="193">
        <f t="shared" si="35"/>
        <v>0</v>
      </c>
      <c r="HD13" s="193">
        <f t="shared" si="35"/>
        <v>0</v>
      </c>
      <c r="HE13" s="193">
        <f t="shared" si="35"/>
        <v>0</v>
      </c>
      <c r="HF13" s="193">
        <f t="shared" si="35"/>
        <v>0</v>
      </c>
      <c r="HG13" s="193">
        <f t="shared" si="35"/>
        <v>0</v>
      </c>
      <c r="HH13" s="193">
        <f t="shared" si="35"/>
        <v>0</v>
      </c>
      <c r="HI13" s="193">
        <f t="shared" si="35"/>
        <v>0</v>
      </c>
      <c r="HJ13" s="194">
        <f t="shared" si="35"/>
        <v>0</v>
      </c>
      <c r="HK13" s="195">
        <f t="shared" si="35"/>
        <v>0</v>
      </c>
      <c r="HL13" s="193">
        <f t="shared" si="35"/>
        <v>0</v>
      </c>
      <c r="HM13" s="193">
        <f t="shared" si="35"/>
        <v>0</v>
      </c>
      <c r="HN13" s="193">
        <f t="shared" si="35"/>
        <v>0</v>
      </c>
      <c r="HO13" s="193">
        <f t="shared" si="35"/>
        <v>0</v>
      </c>
      <c r="HP13" s="193">
        <f t="shared" si="35"/>
        <v>0</v>
      </c>
      <c r="HQ13" s="193">
        <f t="shared" si="35"/>
        <v>0</v>
      </c>
      <c r="HR13" s="193">
        <f t="shared" si="35"/>
        <v>0</v>
      </c>
      <c r="HS13" s="193">
        <f t="shared" si="35"/>
        <v>0</v>
      </c>
      <c r="HT13" s="193">
        <f t="shared" si="35"/>
        <v>0</v>
      </c>
      <c r="HU13" s="193">
        <f t="shared" si="35"/>
        <v>0</v>
      </c>
      <c r="HV13" s="193">
        <f t="shared" si="35"/>
        <v>0</v>
      </c>
      <c r="HW13" s="193">
        <f t="shared" si="35"/>
        <v>0</v>
      </c>
      <c r="HX13" s="193">
        <f t="shared" si="35"/>
        <v>0</v>
      </c>
      <c r="HY13" s="193">
        <f t="shared" si="35"/>
        <v>0</v>
      </c>
      <c r="HZ13" s="193">
        <f t="shared" si="35"/>
        <v>0</v>
      </c>
      <c r="IA13" s="193">
        <f t="shared" si="35"/>
        <v>0</v>
      </c>
      <c r="IB13" s="193">
        <f t="shared" si="35"/>
        <v>0</v>
      </c>
      <c r="IC13" s="193">
        <f t="shared" si="35"/>
        <v>0</v>
      </c>
      <c r="ID13" s="193">
        <f t="shared" si="35"/>
        <v>0</v>
      </c>
      <c r="IE13" s="193">
        <f t="shared" si="35"/>
        <v>0</v>
      </c>
      <c r="IF13" s="193">
        <f t="shared" si="35"/>
        <v>0</v>
      </c>
      <c r="IG13" s="193">
        <f t="shared" si="35"/>
        <v>0</v>
      </c>
      <c r="IH13" s="193">
        <f t="shared" si="35"/>
        <v>0</v>
      </c>
      <c r="II13" s="193">
        <f t="shared" si="35"/>
        <v>0</v>
      </c>
      <c r="IJ13" s="193">
        <f t="shared" si="35"/>
        <v>0</v>
      </c>
      <c r="IK13" s="193">
        <f t="shared" si="35"/>
        <v>0</v>
      </c>
      <c r="IL13" s="193">
        <f t="shared" si="35"/>
        <v>0</v>
      </c>
      <c r="IM13" s="193">
        <f t="shared" si="35"/>
        <v>0</v>
      </c>
      <c r="IN13" s="193">
        <f t="shared" si="35"/>
        <v>0</v>
      </c>
      <c r="IO13" s="194">
        <f t="shared" si="35"/>
        <v>0</v>
      </c>
      <c r="IP13" s="195">
        <f t="shared" si="35"/>
        <v>0</v>
      </c>
      <c r="IQ13" s="193">
        <f t="shared" si="35"/>
        <v>0</v>
      </c>
      <c r="IR13" s="193">
        <f t="shared" si="35"/>
        <v>0</v>
      </c>
      <c r="IS13" s="193">
        <f t="shared" si="35"/>
        <v>0</v>
      </c>
      <c r="IT13" s="193">
        <f t="shared" si="35"/>
        <v>0</v>
      </c>
      <c r="IU13" s="193">
        <f t="shared" si="35"/>
        <v>0</v>
      </c>
      <c r="IV13" s="193">
        <f t="shared" si="35"/>
        <v>0</v>
      </c>
      <c r="IW13" s="193">
        <f t="shared" si="35"/>
        <v>0</v>
      </c>
      <c r="IX13" s="193">
        <f t="shared" si="35"/>
        <v>0</v>
      </c>
      <c r="IY13" s="193">
        <f t="shared" si="35"/>
        <v>0</v>
      </c>
      <c r="IZ13" s="193">
        <f t="shared" si="35"/>
        <v>0</v>
      </c>
      <c r="JA13" s="193">
        <f t="shared" si="35"/>
        <v>0</v>
      </c>
      <c r="JB13" s="193">
        <f t="shared" ref="JB13:LM13" si="36">IF(JB10=1,JB$5&amp;JB6&amp;JB$9&amp;JB6&amp;JB$5,0)</f>
        <v>0</v>
      </c>
      <c r="JC13" s="193">
        <f t="shared" si="36"/>
        <v>0</v>
      </c>
      <c r="JD13" s="193">
        <f t="shared" si="36"/>
        <v>0</v>
      </c>
      <c r="JE13" s="193">
        <f t="shared" si="36"/>
        <v>0</v>
      </c>
      <c r="JF13" s="193">
        <f t="shared" si="36"/>
        <v>0</v>
      </c>
      <c r="JG13" s="193">
        <f t="shared" si="36"/>
        <v>0</v>
      </c>
      <c r="JH13" s="193">
        <f t="shared" si="36"/>
        <v>0</v>
      </c>
      <c r="JI13" s="193">
        <f t="shared" si="36"/>
        <v>0</v>
      </c>
      <c r="JJ13" s="193">
        <f t="shared" si="36"/>
        <v>0</v>
      </c>
      <c r="JK13" s="193">
        <f t="shared" si="36"/>
        <v>0</v>
      </c>
      <c r="JL13" s="193">
        <f t="shared" si="36"/>
        <v>0</v>
      </c>
      <c r="JM13" s="193">
        <f t="shared" si="36"/>
        <v>0</v>
      </c>
      <c r="JN13" s="193">
        <f t="shared" si="36"/>
        <v>0</v>
      </c>
      <c r="JO13" s="193">
        <f t="shared" si="36"/>
        <v>0</v>
      </c>
      <c r="JP13" s="193">
        <f t="shared" si="36"/>
        <v>0</v>
      </c>
      <c r="JQ13" s="193">
        <f t="shared" si="36"/>
        <v>0</v>
      </c>
      <c r="JR13" s="193">
        <f t="shared" si="36"/>
        <v>0</v>
      </c>
      <c r="JS13" s="194">
        <f t="shared" si="36"/>
        <v>0</v>
      </c>
      <c r="JT13" s="195">
        <f t="shared" si="36"/>
        <v>0</v>
      </c>
      <c r="JU13" s="193">
        <f t="shared" si="36"/>
        <v>0</v>
      </c>
      <c r="JV13" s="193">
        <f t="shared" si="36"/>
        <v>0</v>
      </c>
      <c r="JW13" s="193">
        <f t="shared" si="36"/>
        <v>0</v>
      </c>
      <c r="JX13" s="193">
        <f t="shared" si="36"/>
        <v>0</v>
      </c>
      <c r="JY13" s="193">
        <f t="shared" si="36"/>
        <v>0</v>
      </c>
      <c r="JZ13" s="193">
        <f t="shared" si="36"/>
        <v>0</v>
      </c>
      <c r="KA13" s="193">
        <f t="shared" si="36"/>
        <v>0</v>
      </c>
      <c r="KB13" s="193">
        <f t="shared" si="36"/>
        <v>0</v>
      </c>
      <c r="KC13" s="193">
        <f t="shared" si="36"/>
        <v>0</v>
      </c>
      <c r="KD13" s="193">
        <f t="shared" si="36"/>
        <v>0</v>
      </c>
      <c r="KE13" s="193">
        <f t="shared" si="36"/>
        <v>0</v>
      </c>
      <c r="KF13" s="193">
        <f t="shared" si="36"/>
        <v>0</v>
      </c>
      <c r="KG13" s="193">
        <f t="shared" si="36"/>
        <v>0</v>
      </c>
      <c r="KH13" s="193">
        <f t="shared" si="36"/>
        <v>0</v>
      </c>
      <c r="KI13" s="193">
        <f t="shared" si="36"/>
        <v>0</v>
      </c>
      <c r="KJ13" s="193">
        <f t="shared" si="36"/>
        <v>0</v>
      </c>
      <c r="KK13" s="193">
        <f t="shared" si="36"/>
        <v>0</v>
      </c>
      <c r="KL13" s="193">
        <f t="shared" si="36"/>
        <v>0</v>
      </c>
      <c r="KM13" s="193">
        <f t="shared" si="36"/>
        <v>0</v>
      </c>
      <c r="KN13" s="193">
        <f t="shared" si="36"/>
        <v>0</v>
      </c>
      <c r="KO13" s="193">
        <f t="shared" si="36"/>
        <v>0</v>
      </c>
      <c r="KP13" s="193">
        <f t="shared" si="36"/>
        <v>0</v>
      </c>
      <c r="KQ13" s="193">
        <f t="shared" si="36"/>
        <v>0</v>
      </c>
      <c r="KR13" s="193">
        <f t="shared" si="36"/>
        <v>0</v>
      </c>
      <c r="KS13" s="193">
        <f t="shared" si="36"/>
        <v>0</v>
      </c>
      <c r="KT13" s="193">
        <f t="shared" si="36"/>
        <v>0</v>
      </c>
      <c r="KU13" s="193">
        <f t="shared" si="36"/>
        <v>0</v>
      </c>
      <c r="KV13" s="219">
        <f t="shared" si="36"/>
        <v>0</v>
      </c>
      <c r="KW13" s="193">
        <f t="shared" si="36"/>
        <v>0</v>
      </c>
      <c r="KX13" s="194">
        <f t="shared" si="36"/>
        <v>0</v>
      </c>
      <c r="KY13" s="195">
        <f t="shared" si="36"/>
        <v>0</v>
      </c>
      <c r="KZ13" s="193">
        <f t="shared" si="36"/>
        <v>0</v>
      </c>
      <c r="LA13" s="220">
        <f t="shared" si="36"/>
        <v>0</v>
      </c>
      <c r="LB13" s="193">
        <f t="shared" si="36"/>
        <v>0</v>
      </c>
      <c r="LC13" s="193">
        <f t="shared" si="36"/>
        <v>0</v>
      </c>
      <c r="LD13" s="193">
        <f t="shared" si="36"/>
        <v>0</v>
      </c>
      <c r="LE13" s="193">
        <f t="shared" si="36"/>
        <v>0</v>
      </c>
      <c r="LF13" s="193">
        <f t="shared" si="36"/>
        <v>0</v>
      </c>
      <c r="LG13" s="193">
        <f t="shared" si="36"/>
        <v>0</v>
      </c>
      <c r="LH13" s="193">
        <f t="shared" si="36"/>
        <v>0</v>
      </c>
      <c r="LI13" s="193">
        <f t="shared" si="36"/>
        <v>0</v>
      </c>
      <c r="LJ13" s="193">
        <f t="shared" si="36"/>
        <v>0</v>
      </c>
      <c r="LK13" s="193">
        <f t="shared" si="36"/>
        <v>0</v>
      </c>
      <c r="LL13" s="193">
        <f t="shared" si="36"/>
        <v>0</v>
      </c>
      <c r="LM13" s="193">
        <f t="shared" si="36"/>
        <v>0</v>
      </c>
      <c r="LN13" s="193">
        <f t="shared" ref="LN13:NY13" si="37">IF(LN10=1,LN$5&amp;LN6&amp;LN$9&amp;LN6&amp;LN$5,0)</f>
        <v>0</v>
      </c>
      <c r="LO13" s="193">
        <f t="shared" si="37"/>
        <v>0</v>
      </c>
      <c r="LP13" s="193">
        <f t="shared" si="37"/>
        <v>0</v>
      </c>
      <c r="LQ13" s="193">
        <f t="shared" si="37"/>
        <v>0</v>
      </c>
      <c r="LR13" s="193">
        <f t="shared" si="37"/>
        <v>0</v>
      </c>
      <c r="LS13" s="193">
        <f t="shared" si="37"/>
        <v>0</v>
      </c>
      <c r="LT13" s="193">
        <f t="shared" si="37"/>
        <v>0</v>
      </c>
      <c r="LU13" s="193">
        <f t="shared" si="37"/>
        <v>0</v>
      </c>
      <c r="LV13" s="193">
        <f t="shared" si="37"/>
        <v>0</v>
      </c>
      <c r="LW13" s="193">
        <f t="shared" si="37"/>
        <v>0</v>
      </c>
      <c r="LX13" s="193">
        <f t="shared" si="37"/>
        <v>0</v>
      </c>
      <c r="LY13" s="193">
        <f t="shared" si="37"/>
        <v>0</v>
      </c>
      <c r="LZ13" s="193">
        <f t="shared" si="37"/>
        <v>0</v>
      </c>
      <c r="MA13" s="193">
        <f t="shared" si="37"/>
        <v>0</v>
      </c>
      <c r="MB13" s="193">
        <f t="shared" si="37"/>
        <v>0</v>
      </c>
      <c r="MC13" s="194">
        <f t="shared" si="37"/>
        <v>0</v>
      </c>
      <c r="MD13" s="195">
        <f t="shared" si="37"/>
        <v>0</v>
      </c>
      <c r="ME13" s="193">
        <f t="shared" si="37"/>
        <v>0</v>
      </c>
      <c r="MF13" s="193">
        <f t="shared" si="37"/>
        <v>0</v>
      </c>
      <c r="MG13" s="193">
        <f t="shared" si="37"/>
        <v>0</v>
      </c>
      <c r="MH13" s="193">
        <f t="shared" si="37"/>
        <v>0</v>
      </c>
      <c r="MI13" s="193">
        <f t="shared" si="37"/>
        <v>0</v>
      </c>
      <c r="MJ13" s="193">
        <f t="shared" si="37"/>
        <v>0</v>
      </c>
      <c r="MK13" s="193">
        <f t="shared" si="37"/>
        <v>0</v>
      </c>
      <c r="ML13" s="193">
        <f t="shared" si="37"/>
        <v>0</v>
      </c>
      <c r="MM13" s="193">
        <f t="shared" si="37"/>
        <v>0</v>
      </c>
      <c r="MN13" s="193">
        <f t="shared" si="37"/>
        <v>0</v>
      </c>
      <c r="MO13" s="193">
        <f t="shared" si="37"/>
        <v>0</v>
      </c>
      <c r="MP13" s="193">
        <f t="shared" si="37"/>
        <v>0</v>
      </c>
      <c r="MQ13" s="193">
        <f t="shared" si="37"/>
        <v>0</v>
      </c>
      <c r="MR13" s="193">
        <f t="shared" si="37"/>
        <v>0</v>
      </c>
      <c r="MS13" s="193">
        <f t="shared" si="37"/>
        <v>0</v>
      </c>
      <c r="MT13" s="193">
        <f t="shared" si="37"/>
        <v>0</v>
      </c>
      <c r="MU13" s="193">
        <f t="shared" si="37"/>
        <v>0</v>
      </c>
      <c r="MV13" s="193">
        <f t="shared" si="37"/>
        <v>0</v>
      </c>
      <c r="MW13" s="193">
        <f t="shared" si="37"/>
        <v>0</v>
      </c>
      <c r="MX13" s="193">
        <f t="shared" si="37"/>
        <v>0</v>
      </c>
      <c r="MY13" s="193">
        <f t="shared" si="37"/>
        <v>0</v>
      </c>
      <c r="MZ13" s="193">
        <f t="shared" si="37"/>
        <v>0</v>
      </c>
      <c r="NA13" s="193">
        <f t="shared" si="37"/>
        <v>0</v>
      </c>
      <c r="NB13" s="193">
        <f t="shared" si="37"/>
        <v>0</v>
      </c>
      <c r="NC13" s="193">
        <f t="shared" si="37"/>
        <v>0</v>
      </c>
      <c r="ND13" s="193">
        <f t="shared" si="37"/>
        <v>0</v>
      </c>
      <c r="NE13" s="193">
        <f t="shared" si="37"/>
        <v>0</v>
      </c>
      <c r="NF13" s="194">
        <f t="shared" si="37"/>
        <v>0</v>
      </c>
      <c r="NG13" s="195">
        <f t="shared" si="37"/>
        <v>0</v>
      </c>
      <c r="NH13" s="193">
        <f t="shared" si="37"/>
        <v>0</v>
      </c>
      <c r="NI13" s="193">
        <f t="shared" si="37"/>
        <v>0</v>
      </c>
      <c r="NJ13" s="193">
        <f t="shared" si="37"/>
        <v>0</v>
      </c>
      <c r="NK13" s="193">
        <f t="shared" si="37"/>
        <v>0</v>
      </c>
      <c r="NL13" s="193">
        <f t="shared" si="37"/>
        <v>0</v>
      </c>
      <c r="NM13" s="193">
        <f t="shared" si="37"/>
        <v>0</v>
      </c>
      <c r="NN13" s="193">
        <f t="shared" si="37"/>
        <v>0</v>
      </c>
      <c r="NO13" s="193">
        <f t="shared" si="37"/>
        <v>0</v>
      </c>
      <c r="NP13" s="193">
        <f t="shared" si="37"/>
        <v>0</v>
      </c>
      <c r="NQ13" s="193">
        <f t="shared" si="37"/>
        <v>0</v>
      </c>
      <c r="NR13" s="193">
        <f t="shared" si="37"/>
        <v>0</v>
      </c>
      <c r="NS13" s="193">
        <f t="shared" si="37"/>
        <v>0</v>
      </c>
      <c r="NT13" s="193">
        <f t="shared" si="37"/>
        <v>0</v>
      </c>
      <c r="NU13" s="193">
        <f t="shared" si="37"/>
        <v>0</v>
      </c>
      <c r="NV13" s="193">
        <f t="shared" si="37"/>
        <v>0</v>
      </c>
      <c r="NW13" s="193">
        <f t="shared" si="37"/>
        <v>0</v>
      </c>
      <c r="NX13" s="193">
        <f t="shared" si="37"/>
        <v>0</v>
      </c>
      <c r="NY13" s="193">
        <f t="shared" si="37"/>
        <v>0</v>
      </c>
      <c r="NZ13" s="193">
        <f t="shared" ref="NZ13:OK13" si="38">IF(NZ10=1,NZ$5&amp;NZ6&amp;NZ$9&amp;NZ6&amp;NZ$5,0)</f>
        <v>0</v>
      </c>
      <c r="OA13" s="193">
        <f t="shared" si="38"/>
        <v>0</v>
      </c>
      <c r="OB13" s="193">
        <f t="shared" si="38"/>
        <v>0</v>
      </c>
      <c r="OC13" s="193">
        <f t="shared" si="38"/>
        <v>0</v>
      </c>
      <c r="OD13" s="193">
        <f t="shared" si="38"/>
        <v>0</v>
      </c>
      <c r="OE13" s="193">
        <f t="shared" si="38"/>
        <v>0</v>
      </c>
      <c r="OF13" s="193">
        <f t="shared" si="38"/>
        <v>0</v>
      </c>
      <c r="OG13" s="193">
        <f t="shared" si="38"/>
        <v>0</v>
      </c>
      <c r="OH13" s="193">
        <f t="shared" si="38"/>
        <v>0</v>
      </c>
      <c r="OI13" s="193">
        <f t="shared" si="38"/>
        <v>0</v>
      </c>
      <c r="OJ13" s="193">
        <f t="shared" si="38"/>
        <v>0</v>
      </c>
      <c r="OK13" s="194">
        <f t="shared" si="38"/>
        <v>0</v>
      </c>
    </row>
    <row r="14" spans="2:404" ht="13.5" customHeight="1" x14ac:dyDescent="0.15">
      <c r="B14" s="200" t="s">
        <v>10</v>
      </c>
      <c r="C14" s="135"/>
      <c r="D14" s="201"/>
      <c r="E14" s="125">
        <f>IF(E11=1,E$5&amp;E7&amp;E$9&amp;E7&amp;E$5,0)</f>
        <v>0</v>
      </c>
      <c r="F14">
        <f t="shared" ref="F14:BQ14" si="39">IF(F11=1,F$5&amp;F7&amp;F$9&amp;F7&amp;F$5,0)</f>
        <v>0</v>
      </c>
      <c r="G14">
        <f t="shared" si="39"/>
        <v>0</v>
      </c>
      <c r="H14">
        <f t="shared" si="39"/>
        <v>0</v>
      </c>
      <c r="I14">
        <f t="shared" si="39"/>
        <v>0</v>
      </c>
      <c r="J14">
        <f t="shared" si="39"/>
        <v>0</v>
      </c>
      <c r="K14">
        <f t="shared" si="39"/>
        <v>0</v>
      </c>
      <c r="L14">
        <f t="shared" si="39"/>
        <v>0</v>
      </c>
      <c r="M14">
        <f t="shared" si="39"/>
        <v>0</v>
      </c>
      <c r="N14">
        <f t="shared" si="39"/>
        <v>0</v>
      </c>
      <c r="O14">
        <f t="shared" si="39"/>
        <v>0</v>
      </c>
      <c r="P14">
        <f t="shared" si="39"/>
        <v>0</v>
      </c>
      <c r="Q14">
        <f t="shared" si="39"/>
        <v>0</v>
      </c>
      <c r="R14">
        <f t="shared" si="39"/>
        <v>0</v>
      </c>
      <c r="S14">
        <f t="shared" si="39"/>
        <v>0</v>
      </c>
      <c r="T14">
        <f t="shared" si="39"/>
        <v>0</v>
      </c>
      <c r="U14">
        <f t="shared" si="39"/>
        <v>0</v>
      </c>
      <c r="V14">
        <f t="shared" si="39"/>
        <v>0</v>
      </c>
      <c r="W14">
        <f t="shared" si="39"/>
        <v>0</v>
      </c>
      <c r="X14">
        <f t="shared" si="39"/>
        <v>0</v>
      </c>
      <c r="Y14">
        <f t="shared" si="39"/>
        <v>0</v>
      </c>
      <c r="Z14">
        <f t="shared" si="39"/>
        <v>0</v>
      </c>
      <c r="AA14">
        <f t="shared" si="39"/>
        <v>0</v>
      </c>
      <c r="AB14">
        <f t="shared" si="39"/>
        <v>0</v>
      </c>
      <c r="AC14">
        <f t="shared" si="39"/>
        <v>0</v>
      </c>
      <c r="AD14">
        <f t="shared" si="39"/>
        <v>0</v>
      </c>
      <c r="AE14">
        <f t="shared" si="39"/>
        <v>0</v>
      </c>
      <c r="AF14">
        <f t="shared" si="39"/>
        <v>0</v>
      </c>
      <c r="AG14">
        <f t="shared" si="39"/>
        <v>0</v>
      </c>
      <c r="AH14">
        <f t="shared" si="39"/>
        <v>0</v>
      </c>
      <c r="AI14" s="123">
        <f t="shared" si="39"/>
        <v>0</v>
      </c>
      <c r="AJ14" s="125">
        <f t="shared" si="39"/>
        <v>0</v>
      </c>
      <c r="AK14">
        <f t="shared" si="39"/>
        <v>0</v>
      </c>
      <c r="AL14">
        <f t="shared" si="39"/>
        <v>0</v>
      </c>
      <c r="AM14">
        <f t="shared" si="39"/>
        <v>0</v>
      </c>
      <c r="AN14">
        <f t="shared" si="39"/>
        <v>0</v>
      </c>
      <c r="AO14">
        <f t="shared" si="39"/>
        <v>0</v>
      </c>
      <c r="AP14">
        <f t="shared" si="39"/>
        <v>0</v>
      </c>
      <c r="AQ14">
        <f t="shared" si="39"/>
        <v>0</v>
      </c>
      <c r="AR14">
        <f t="shared" si="39"/>
        <v>0</v>
      </c>
      <c r="AS14">
        <f t="shared" si="39"/>
        <v>0</v>
      </c>
      <c r="AT14">
        <f t="shared" si="39"/>
        <v>0</v>
      </c>
      <c r="AU14">
        <f t="shared" si="39"/>
        <v>0</v>
      </c>
      <c r="AV14">
        <f t="shared" si="39"/>
        <v>0</v>
      </c>
      <c r="AW14">
        <f t="shared" si="39"/>
        <v>0</v>
      </c>
      <c r="AX14">
        <f t="shared" si="39"/>
        <v>0</v>
      </c>
      <c r="AY14">
        <f t="shared" si="39"/>
        <v>0</v>
      </c>
      <c r="AZ14">
        <f t="shared" si="39"/>
        <v>0</v>
      </c>
      <c r="BA14">
        <f t="shared" si="39"/>
        <v>0</v>
      </c>
      <c r="BB14">
        <f t="shared" si="39"/>
        <v>0</v>
      </c>
      <c r="BC14">
        <f t="shared" si="39"/>
        <v>0</v>
      </c>
      <c r="BD14">
        <f t="shared" si="39"/>
        <v>0</v>
      </c>
      <c r="BE14">
        <f t="shared" si="39"/>
        <v>0</v>
      </c>
      <c r="BF14">
        <f t="shared" si="39"/>
        <v>0</v>
      </c>
      <c r="BG14">
        <f t="shared" si="39"/>
        <v>0</v>
      </c>
      <c r="BH14">
        <f t="shared" si="39"/>
        <v>0</v>
      </c>
      <c r="BI14">
        <f t="shared" si="39"/>
        <v>0</v>
      </c>
      <c r="BJ14">
        <f t="shared" si="39"/>
        <v>0</v>
      </c>
      <c r="BK14">
        <f t="shared" si="39"/>
        <v>0</v>
      </c>
      <c r="BL14">
        <f t="shared" si="39"/>
        <v>0</v>
      </c>
      <c r="BM14" s="123">
        <f t="shared" si="39"/>
        <v>0</v>
      </c>
      <c r="BN14">
        <f t="shared" si="39"/>
        <v>0</v>
      </c>
      <c r="BO14">
        <f t="shared" si="39"/>
        <v>0</v>
      </c>
      <c r="BP14">
        <f t="shared" si="39"/>
        <v>0</v>
      </c>
      <c r="BQ14">
        <f t="shared" si="39"/>
        <v>0</v>
      </c>
      <c r="BR14">
        <f t="shared" ref="BR14:EC14" si="40">IF(BR11=1,BR$5&amp;BR7&amp;BR$9&amp;BR7&amp;BR$5,0)</f>
        <v>0</v>
      </c>
      <c r="BS14">
        <f t="shared" si="40"/>
        <v>0</v>
      </c>
      <c r="BT14">
        <f t="shared" si="40"/>
        <v>0</v>
      </c>
      <c r="BU14">
        <f t="shared" si="40"/>
        <v>0</v>
      </c>
      <c r="BV14">
        <f t="shared" si="40"/>
        <v>0</v>
      </c>
      <c r="BW14">
        <f t="shared" si="40"/>
        <v>0</v>
      </c>
      <c r="BX14">
        <f t="shared" si="40"/>
        <v>0</v>
      </c>
      <c r="BY14">
        <f t="shared" si="40"/>
        <v>0</v>
      </c>
      <c r="BZ14">
        <f t="shared" si="40"/>
        <v>0</v>
      </c>
      <c r="CA14">
        <f t="shared" si="40"/>
        <v>0</v>
      </c>
      <c r="CB14">
        <f t="shared" si="40"/>
        <v>0</v>
      </c>
      <c r="CC14">
        <f t="shared" si="40"/>
        <v>0</v>
      </c>
      <c r="CD14">
        <f t="shared" si="40"/>
        <v>0</v>
      </c>
      <c r="CE14">
        <f t="shared" si="40"/>
        <v>0</v>
      </c>
      <c r="CF14">
        <f t="shared" si="40"/>
        <v>0</v>
      </c>
      <c r="CG14">
        <f t="shared" si="40"/>
        <v>0</v>
      </c>
      <c r="CH14">
        <f t="shared" si="40"/>
        <v>0</v>
      </c>
      <c r="CI14">
        <f t="shared" si="40"/>
        <v>0</v>
      </c>
      <c r="CJ14">
        <f t="shared" si="40"/>
        <v>0</v>
      </c>
      <c r="CK14">
        <f t="shared" si="40"/>
        <v>0</v>
      </c>
      <c r="CL14">
        <f t="shared" si="40"/>
        <v>0</v>
      </c>
      <c r="CM14">
        <f t="shared" si="40"/>
        <v>0</v>
      </c>
      <c r="CN14">
        <f t="shared" si="40"/>
        <v>0</v>
      </c>
      <c r="CO14">
        <f t="shared" si="40"/>
        <v>0</v>
      </c>
      <c r="CP14">
        <f t="shared" si="40"/>
        <v>0</v>
      </c>
      <c r="CQ14">
        <f t="shared" si="40"/>
        <v>0</v>
      </c>
      <c r="CR14" s="123">
        <f t="shared" si="40"/>
        <v>0</v>
      </c>
      <c r="CS14" s="125">
        <f t="shared" si="40"/>
        <v>0</v>
      </c>
      <c r="CT14">
        <f t="shared" si="40"/>
        <v>0</v>
      </c>
      <c r="CU14">
        <f t="shared" si="40"/>
        <v>0</v>
      </c>
      <c r="CV14">
        <f t="shared" si="40"/>
        <v>0</v>
      </c>
      <c r="CW14">
        <f t="shared" si="40"/>
        <v>0</v>
      </c>
      <c r="CX14">
        <f t="shared" si="40"/>
        <v>0</v>
      </c>
      <c r="CY14">
        <f t="shared" si="40"/>
        <v>0</v>
      </c>
      <c r="CZ14">
        <f t="shared" si="40"/>
        <v>0</v>
      </c>
      <c r="DA14">
        <f t="shared" si="40"/>
        <v>0</v>
      </c>
      <c r="DB14">
        <f t="shared" si="40"/>
        <v>0</v>
      </c>
      <c r="DC14">
        <f t="shared" si="40"/>
        <v>0</v>
      </c>
      <c r="DD14">
        <f t="shared" si="40"/>
        <v>0</v>
      </c>
      <c r="DE14">
        <f t="shared" si="40"/>
        <v>0</v>
      </c>
      <c r="DF14">
        <f t="shared" si="40"/>
        <v>0</v>
      </c>
      <c r="DG14">
        <f t="shared" si="40"/>
        <v>0</v>
      </c>
      <c r="DH14">
        <f t="shared" si="40"/>
        <v>0</v>
      </c>
      <c r="DI14">
        <f t="shared" si="40"/>
        <v>0</v>
      </c>
      <c r="DJ14">
        <f t="shared" si="40"/>
        <v>0</v>
      </c>
      <c r="DK14">
        <f t="shared" si="40"/>
        <v>0</v>
      </c>
      <c r="DL14">
        <f t="shared" si="40"/>
        <v>0</v>
      </c>
      <c r="DM14">
        <f t="shared" si="40"/>
        <v>0</v>
      </c>
      <c r="DN14">
        <f t="shared" si="40"/>
        <v>0</v>
      </c>
      <c r="DO14">
        <f t="shared" si="40"/>
        <v>0</v>
      </c>
      <c r="DP14">
        <f t="shared" si="40"/>
        <v>0</v>
      </c>
      <c r="DQ14">
        <f t="shared" si="40"/>
        <v>0</v>
      </c>
      <c r="DR14">
        <f t="shared" si="40"/>
        <v>0</v>
      </c>
      <c r="DS14">
        <f t="shared" si="40"/>
        <v>0</v>
      </c>
      <c r="DT14">
        <f t="shared" si="40"/>
        <v>0</v>
      </c>
      <c r="DU14">
        <f t="shared" si="40"/>
        <v>0</v>
      </c>
      <c r="DV14" s="123">
        <f t="shared" si="40"/>
        <v>0</v>
      </c>
      <c r="DW14" s="125">
        <f t="shared" si="40"/>
        <v>0</v>
      </c>
      <c r="DX14">
        <f t="shared" si="40"/>
        <v>0</v>
      </c>
      <c r="DY14">
        <f t="shared" si="40"/>
        <v>0</v>
      </c>
      <c r="DZ14">
        <f t="shared" si="40"/>
        <v>0</v>
      </c>
      <c r="EA14">
        <f t="shared" si="40"/>
        <v>0</v>
      </c>
      <c r="EB14">
        <f t="shared" si="40"/>
        <v>0</v>
      </c>
      <c r="EC14">
        <f t="shared" si="40"/>
        <v>0</v>
      </c>
      <c r="ED14">
        <f t="shared" ref="ED14:GO14" si="41">IF(ED11=1,ED$5&amp;ED7&amp;ED$9&amp;ED7&amp;ED$5,0)</f>
        <v>0</v>
      </c>
      <c r="EE14">
        <f t="shared" si="41"/>
        <v>0</v>
      </c>
      <c r="EF14">
        <f t="shared" si="41"/>
        <v>0</v>
      </c>
      <c r="EG14">
        <f t="shared" si="41"/>
        <v>0</v>
      </c>
      <c r="EH14">
        <f t="shared" si="41"/>
        <v>0</v>
      </c>
      <c r="EI14">
        <f t="shared" si="41"/>
        <v>0</v>
      </c>
      <c r="EJ14">
        <f t="shared" si="41"/>
        <v>0</v>
      </c>
      <c r="EK14">
        <f t="shared" si="41"/>
        <v>0</v>
      </c>
      <c r="EL14">
        <f t="shared" si="41"/>
        <v>0</v>
      </c>
      <c r="EM14">
        <f t="shared" si="41"/>
        <v>0</v>
      </c>
      <c r="EN14">
        <f t="shared" si="41"/>
        <v>0</v>
      </c>
      <c r="EO14">
        <f t="shared" si="41"/>
        <v>0</v>
      </c>
      <c r="EP14">
        <f t="shared" si="41"/>
        <v>0</v>
      </c>
      <c r="EQ14">
        <f t="shared" si="41"/>
        <v>0</v>
      </c>
      <c r="ER14">
        <f t="shared" si="41"/>
        <v>0</v>
      </c>
      <c r="ES14">
        <f t="shared" si="41"/>
        <v>0</v>
      </c>
      <c r="ET14">
        <f t="shared" si="41"/>
        <v>0</v>
      </c>
      <c r="EU14">
        <f t="shared" si="41"/>
        <v>0</v>
      </c>
      <c r="EV14">
        <f t="shared" si="41"/>
        <v>0</v>
      </c>
      <c r="EW14">
        <f t="shared" si="41"/>
        <v>0</v>
      </c>
      <c r="EX14">
        <f t="shared" si="41"/>
        <v>0</v>
      </c>
      <c r="EY14">
        <f t="shared" si="41"/>
        <v>0</v>
      </c>
      <c r="EZ14">
        <f t="shared" si="41"/>
        <v>0</v>
      </c>
      <c r="FA14" s="123">
        <f t="shared" si="41"/>
        <v>0</v>
      </c>
      <c r="FB14" s="125">
        <f t="shared" si="41"/>
        <v>0</v>
      </c>
      <c r="FC14">
        <f t="shared" si="41"/>
        <v>0</v>
      </c>
      <c r="FD14">
        <f t="shared" si="41"/>
        <v>0</v>
      </c>
      <c r="FE14">
        <f t="shared" si="41"/>
        <v>0</v>
      </c>
      <c r="FF14">
        <f t="shared" si="41"/>
        <v>0</v>
      </c>
      <c r="FG14">
        <f t="shared" si="41"/>
        <v>0</v>
      </c>
      <c r="FH14">
        <f t="shared" si="41"/>
        <v>0</v>
      </c>
      <c r="FI14">
        <f t="shared" si="41"/>
        <v>0</v>
      </c>
      <c r="FJ14">
        <f t="shared" si="41"/>
        <v>0</v>
      </c>
      <c r="FK14">
        <f t="shared" si="41"/>
        <v>0</v>
      </c>
      <c r="FL14">
        <f t="shared" si="41"/>
        <v>0</v>
      </c>
      <c r="FM14">
        <f t="shared" si="41"/>
        <v>0</v>
      </c>
      <c r="FN14" s="247">
        <f t="shared" si="41"/>
        <v>0</v>
      </c>
      <c r="FO14">
        <f t="shared" si="41"/>
        <v>0</v>
      </c>
      <c r="FP14" s="248">
        <f t="shared" si="41"/>
        <v>0</v>
      </c>
      <c r="FQ14">
        <f t="shared" si="41"/>
        <v>0</v>
      </c>
      <c r="FR14">
        <f t="shared" si="41"/>
        <v>0</v>
      </c>
      <c r="FS14">
        <f t="shared" si="41"/>
        <v>0</v>
      </c>
      <c r="FT14">
        <f t="shared" si="41"/>
        <v>0</v>
      </c>
      <c r="FU14">
        <f t="shared" si="41"/>
        <v>0</v>
      </c>
      <c r="FV14">
        <f t="shared" si="41"/>
        <v>0</v>
      </c>
      <c r="FW14">
        <f t="shared" si="41"/>
        <v>0</v>
      </c>
      <c r="FX14">
        <f t="shared" si="41"/>
        <v>0</v>
      </c>
      <c r="FY14">
        <f t="shared" si="41"/>
        <v>0</v>
      </c>
      <c r="FZ14">
        <f t="shared" si="41"/>
        <v>0</v>
      </c>
      <c r="GA14">
        <f t="shared" si="41"/>
        <v>0</v>
      </c>
      <c r="GB14">
        <f t="shared" si="41"/>
        <v>0</v>
      </c>
      <c r="GC14">
        <f t="shared" si="41"/>
        <v>0</v>
      </c>
      <c r="GD14">
        <f t="shared" si="41"/>
        <v>0</v>
      </c>
      <c r="GE14">
        <f t="shared" si="41"/>
        <v>0</v>
      </c>
      <c r="GF14" s="123">
        <f t="shared" si="41"/>
        <v>0</v>
      </c>
      <c r="GG14" s="125">
        <f t="shared" si="41"/>
        <v>0</v>
      </c>
      <c r="GH14">
        <f t="shared" si="41"/>
        <v>0</v>
      </c>
      <c r="GI14">
        <f t="shared" si="41"/>
        <v>0</v>
      </c>
      <c r="GJ14">
        <f t="shared" si="41"/>
        <v>0</v>
      </c>
      <c r="GK14">
        <f t="shared" si="41"/>
        <v>0</v>
      </c>
      <c r="GL14">
        <f t="shared" si="41"/>
        <v>0</v>
      </c>
      <c r="GM14">
        <f t="shared" si="41"/>
        <v>0</v>
      </c>
      <c r="GN14">
        <f t="shared" si="41"/>
        <v>0</v>
      </c>
      <c r="GO14">
        <f t="shared" si="41"/>
        <v>0</v>
      </c>
      <c r="GP14">
        <f t="shared" ref="GP14:JA14" si="42">IF(GP11=1,GP$5&amp;GP7&amp;GP$9&amp;GP7&amp;GP$5,0)</f>
        <v>0</v>
      </c>
      <c r="GQ14">
        <f t="shared" si="42"/>
        <v>0</v>
      </c>
      <c r="GR14">
        <f t="shared" si="42"/>
        <v>0</v>
      </c>
      <c r="GS14">
        <f t="shared" si="42"/>
        <v>0</v>
      </c>
      <c r="GT14">
        <f t="shared" si="42"/>
        <v>0</v>
      </c>
      <c r="GU14">
        <f t="shared" si="42"/>
        <v>0</v>
      </c>
      <c r="GV14">
        <f t="shared" si="42"/>
        <v>0</v>
      </c>
      <c r="GW14">
        <f t="shared" si="42"/>
        <v>0</v>
      </c>
      <c r="GX14">
        <f t="shared" si="42"/>
        <v>0</v>
      </c>
      <c r="GY14">
        <f t="shared" si="42"/>
        <v>0</v>
      </c>
      <c r="GZ14">
        <f t="shared" si="42"/>
        <v>0</v>
      </c>
      <c r="HA14">
        <f t="shared" si="42"/>
        <v>0</v>
      </c>
      <c r="HB14">
        <f t="shared" si="42"/>
        <v>0</v>
      </c>
      <c r="HC14">
        <f t="shared" si="42"/>
        <v>0</v>
      </c>
      <c r="HD14">
        <f t="shared" si="42"/>
        <v>0</v>
      </c>
      <c r="HE14">
        <f t="shared" si="42"/>
        <v>0</v>
      </c>
      <c r="HF14">
        <f t="shared" si="42"/>
        <v>0</v>
      </c>
      <c r="HG14">
        <f t="shared" si="42"/>
        <v>0</v>
      </c>
      <c r="HH14">
        <f t="shared" si="42"/>
        <v>0</v>
      </c>
      <c r="HI14">
        <f t="shared" si="42"/>
        <v>0</v>
      </c>
      <c r="HJ14" s="123">
        <f t="shared" si="42"/>
        <v>0</v>
      </c>
      <c r="HK14" s="125">
        <f t="shared" si="42"/>
        <v>0</v>
      </c>
      <c r="HL14">
        <f t="shared" si="42"/>
        <v>0</v>
      </c>
      <c r="HM14">
        <f t="shared" si="42"/>
        <v>0</v>
      </c>
      <c r="HN14">
        <f t="shared" si="42"/>
        <v>0</v>
      </c>
      <c r="HO14">
        <f t="shared" si="42"/>
        <v>0</v>
      </c>
      <c r="HP14">
        <f t="shared" si="42"/>
        <v>0</v>
      </c>
      <c r="HQ14">
        <f t="shared" si="42"/>
        <v>0</v>
      </c>
      <c r="HR14">
        <f t="shared" si="42"/>
        <v>0</v>
      </c>
      <c r="HS14">
        <f t="shared" si="42"/>
        <v>0</v>
      </c>
      <c r="HT14">
        <f t="shared" si="42"/>
        <v>0</v>
      </c>
      <c r="HU14">
        <f t="shared" si="42"/>
        <v>0</v>
      </c>
      <c r="HV14">
        <f t="shared" si="42"/>
        <v>0</v>
      </c>
      <c r="HW14">
        <f t="shared" si="42"/>
        <v>0</v>
      </c>
      <c r="HX14">
        <f t="shared" si="42"/>
        <v>0</v>
      </c>
      <c r="HY14">
        <f t="shared" si="42"/>
        <v>0</v>
      </c>
      <c r="HZ14">
        <f t="shared" si="42"/>
        <v>0</v>
      </c>
      <c r="IA14">
        <f t="shared" si="42"/>
        <v>0</v>
      </c>
      <c r="IB14">
        <f t="shared" si="42"/>
        <v>0</v>
      </c>
      <c r="IC14">
        <f t="shared" si="42"/>
        <v>0</v>
      </c>
      <c r="ID14">
        <f t="shared" si="42"/>
        <v>0</v>
      </c>
      <c r="IE14">
        <f t="shared" si="42"/>
        <v>0</v>
      </c>
      <c r="IF14">
        <f t="shared" si="42"/>
        <v>0</v>
      </c>
      <c r="IG14">
        <f t="shared" si="42"/>
        <v>0</v>
      </c>
      <c r="IH14">
        <f t="shared" si="42"/>
        <v>0</v>
      </c>
      <c r="II14">
        <f t="shared" si="42"/>
        <v>0</v>
      </c>
      <c r="IJ14">
        <f t="shared" si="42"/>
        <v>0</v>
      </c>
      <c r="IK14">
        <f t="shared" si="42"/>
        <v>0</v>
      </c>
      <c r="IL14">
        <f t="shared" si="42"/>
        <v>0</v>
      </c>
      <c r="IM14">
        <f t="shared" si="42"/>
        <v>0</v>
      </c>
      <c r="IN14">
        <f t="shared" si="42"/>
        <v>0</v>
      </c>
      <c r="IO14" s="123">
        <f t="shared" si="42"/>
        <v>0</v>
      </c>
      <c r="IP14" s="125">
        <f t="shared" si="42"/>
        <v>0</v>
      </c>
      <c r="IQ14">
        <f t="shared" si="42"/>
        <v>0</v>
      </c>
      <c r="IR14">
        <f t="shared" si="42"/>
        <v>0</v>
      </c>
      <c r="IS14">
        <f t="shared" si="42"/>
        <v>0</v>
      </c>
      <c r="IT14">
        <f t="shared" si="42"/>
        <v>0</v>
      </c>
      <c r="IU14">
        <f t="shared" si="42"/>
        <v>0</v>
      </c>
      <c r="IV14">
        <f t="shared" si="42"/>
        <v>0</v>
      </c>
      <c r="IW14">
        <f t="shared" si="42"/>
        <v>0</v>
      </c>
      <c r="IX14">
        <f t="shared" si="42"/>
        <v>0</v>
      </c>
      <c r="IY14">
        <f t="shared" si="42"/>
        <v>0</v>
      </c>
      <c r="IZ14">
        <f t="shared" si="42"/>
        <v>0</v>
      </c>
      <c r="JA14">
        <f t="shared" si="42"/>
        <v>0</v>
      </c>
      <c r="JB14">
        <f t="shared" ref="JB14:LM14" si="43">IF(JB11=1,JB$5&amp;JB7&amp;JB$9&amp;JB7&amp;JB$5,0)</f>
        <v>0</v>
      </c>
      <c r="JC14">
        <f t="shared" si="43"/>
        <v>0</v>
      </c>
      <c r="JD14">
        <f t="shared" si="43"/>
        <v>0</v>
      </c>
      <c r="JE14">
        <f t="shared" si="43"/>
        <v>0</v>
      </c>
      <c r="JF14">
        <f t="shared" si="43"/>
        <v>0</v>
      </c>
      <c r="JG14">
        <f t="shared" si="43"/>
        <v>0</v>
      </c>
      <c r="JH14">
        <f t="shared" si="43"/>
        <v>0</v>
      </c>
      <c r="JI14">
        <f t="shared" si="43"/>
        <v>0</v>
      </c>
      <c r="JJ14">
        <f t="shared" si="43"/>
        <v>0</v>
      </c>
      <c r="JK14">
        <f t="shared" si="43"/>
        <v>0</v>
      </c>
      <c r="JL14">
        <f t="shared" si="43"/>
        <v>0</v>
      </c>
      <c r="JM14">
        <f t="shared" si="43"/>
        <v>0</v>
      </c>
      <c r="JN14">
        <f t="shared" si="43"/>
        <v>0</v>
      </c>
      <c r="JO14">
        <f t="shared" si="43"/>
        <v>0</v>
      </c>
      <c r="JP14">
        <f t="shared" si="43"/>
        <v>0</v>
      </c>
      <c r="JQ14">
        <f t="shared" si="43"/>
        <v>0</v>
      </c>
      <c r="JR14">
        <f t="shared" si="43"/>
        <v>0</v>
      </c>
      <c r="JS14" s="123">
        <f t="shared" si="43"/>
        <v>0</v>
      </c>
      <c r="JT14" s="125">
        <f t="shared" si="43"/>
        <v>0</v>
      </c>
      <c r="JU14">
        <f t="shared" si="43"/>
        <v>0</v>
      </c>
      <c r="JV14">
        <f t="shared" si="43"/>
        <v>0</v>
      </c>
      <c r="JW14">
        <f t="shared" si="43"/>
        <v>0</v>
      </c>
      <c r="JX14">
        <f t="shared" si="43"/>
        <v>0</v>
      </c>
      <c r="JY14">
        <f t="shared" si="43"/>
        <v>0</v>
      </c>
      <c r="JZ14">
        <f t="shared" si="43"/>
        <v>0</v>
      </c>
      <c r="KA14">
        <f t="shared" si="43"/>
        <v>0</v>
      </c>
      <c r="KB14">
        <f t="shared" si="43"/>
        <v>0</v>
      </c>
      <c r="KC14">
        <f t="shared" si="43"/>
        <v>0</v>
      </c>
      <c r="KD14">
        <f t="shared" si="43"/>
        <v>0</v>
      </c>
      <c r="KE14">
        <f t="shared" si="43"/>
        <v>0</v>
      </c>
      <c r="KF14">
        <f t="shared" si="43"/>
        <v>0</v>
      </c>
      <c r="KG14">
        <f t="shared" si="43"/>
        <v>0</v>
      </c>
      <c r="KH14">
        <f t="shared" si="43"/>
        <v>0</v>
      </c>
      <c r="KI14">
        <f t="shared" si="43"/>
        <v>0</v>
      </c>
      <c r="KJ14">
        <f t="shared" si="43"/>
        <v>0</v>
      </c>
      <c r="KK14">
        <f t="shared" si="43"/>
        <v>0</v>
      </c>
      <c r="KL14">
        <f t="shared" si="43"/>
        <v>0</v>
      </c>
      <c r="KM14">
        <f t="shared" si="43"/>
        <v>0</v>
      </c>
      <c r="KN14">
        <f t="shared" si="43"/>
        <v>0</v>
      </c>
      <c r="KO14">
        <f t="shared" si="43"/>
        <v>0</v>
      </c>
      <c r="KP14">
        <f t="shared" si="43"/>
        <v>0</v>
      </c>
      <c r="KQ14">
        <f t="shared" si="43"/>
        <v>0</v>
      </c>
      <c r="KR14">
        <f t="shared" si="43"/>
        <v>0</v>
      </c>
      <c r="KS14">
        <f t="shared" si="43"/>
        <v>0</v>
      </c>
      <c r="KT14">
        <f t="shared" si="43"/>
        <v>0</v>
      </c>
      <c r="KU14">
        <f t="shared" si="43"/>
        <v>0</v>
      </c>
      <c r="KV14" s="247">
        <f t="shared" si="43"/>
        <v>0</v>
      </c>
      <c r="KW14">
        <f t="shared" si="43"/>
        <v>0</v>
      </c>
      <c r="KX14" s="123">
        <f t="shared" si="43"/>
        <v>0</v>
      </c>
      <c r="KY14" s="125">
        <f t="shared" si="43"/>
        <v>0</v>
      </c>
      <c r="KZ14">
        <f t="shared" si="43"/>
        <v>0</v>
      </c>
      <c r="LA14" s="248">
        <f t="shared" si="43"/>
        <v>0</v>
      </c>
      <c r="LB14">
        <f t="shared" si="43"/>
        <v>0</v>
      </c>
      <c r="LC14">
        <f t="shared" si="43"/>
        <v>0</v>
      </c>
      <c r="LD14">
        <f t="shared" si="43"/>
        <v>0</v>
      </c>
      <c r="LE14">
        <f t="shared" si="43"/>
        <v>0</v>
      </c>
      <c r="LF14">
        <f t="shared" si="43"/>
        <v>0</v>
      </c>
      <c r="LG14">
        <f t="shared" si="43"/>
        <v>0</v>
      </c>
      <c r="LH14">
        <f t="shared" si="43"/>
        <v>0</v>
      </c>
      <c r="LI14">
        <f t="shared" si="43"/>
        <v>0</v>
      </c>
      <c r="LJ14">
        <f t="shared" si="43"/>
        <v>0</v>
      </c>
      <c r="LK14">
        <f t="shared" si="43"/>
        <v>0</v>
      </c>
      <c r="LL14">
        <f t="shared" si="43"/>
        <v>0</v>
      </c>
      <c r="LM14">
        <f t="shared" si="43"/>
        <v>0</v>
      </c>
      <c r="LN14">
        <f t="shared" ref="LN14:NY14" si="44">IF(LN11=1,LN$5&amp;LN7&amp;LN$9&amp;LN7&amp;LN$5,0)</f>
        <v>0</v>
      </c>
      <c r="LO14">
        <f t="shared" si="44"/>
        <v>0</v>
      </c>
      <c r="LP14">
        <f t="shared" si="44"/>
        <v>0</v>
      </c>
      <c r="LQ14">
        <f t="shared" si="44"/>
        <v>0</v>
      </c>
      <c r="LR14">
        <f t="shared" si="44"/>
        <v>0</v>
      </c>
      <c r="LS14">
        <f t="shared" si="44"/>
        <v>0</v>
      </c>
      <c r="LT14">
        <f t="shared" si="44"/>
        <v>0</v>
      </c>
      <c r="LU14">
        <f t="shared" si="44"/>
        <v>0</v>
      </c>
      <c r="LV14">
        <f t="shared" si="44"/>
        <v>0</v>
      </c>
      <c r="LW14">
        <f t="shared" si="44"/>
        <v>0</v>
      </c>
      <c r="LX14">
        <f t="shared" si="44"/>
        <v>0</v>
      </c>
      <c r="LY14">
        <f t="shared" si="44"/>
        <v>0</v>
      </c>
      <c r="LZ14">
        <f t="shared" si="44"/>
        <v>0</v>
      </c>
      <c r="MA14">
        <f t="shared" si="44"/>
        <v>0</v>
      </c>
      <c r="MB14">
        <f t="shared" si="44"/>
        <v>0</v>
      </c>
      <c r="MC14" s="123">
        <f t="shared" si="44"/>
        <v>0</v>
      </c>
      <c r="MD14" s="125">
        <f t="shared" si="44"/>
        <v>0</v>
      </c>
      <c r="ME14">
        <f t="shared" si="44"/>
        <v>0</v>
      </c>
      <c r="MF14">
        <f t="shared" si="44"/>
        <v>0</v>
      </c>
      <c r="MG14">
        <f t="shared" si="44"/>
        <v>0</v>
      </c>
      <c r="MH14">
        <f t="shared" si="44"/>
        <v>0</v>
      </c>
      <c r="MI14">
        <f t="shared" si="44"/>
        <v>0</v>
      </c>
      <c r="MJ14">
        <f t="shared" si="44"/>
        <v>0</v>
      </c>
      <c r="MK14">
        <f t="shared" si="44"/>
        <v>0</v>
      </c>
      <c r="ML14">
        <f t="shared" si="44"/>
        <v>0</v>
      </c>
      <c r="MM14">
        <f t="shared" si="44"/>
        <v>0</v>
      </c>
      <c r="MN14">
        <f t="shared" si="44"/>
        <v>0</v>
      </c>
      <c r="MO14">
        <f t="shared" si="44"/>
        <v>0</v>
      </c>
      <c r="MP14">
        <f t="shared" si="44"/>
        <v>0</v>
      </c>
      <c r="MQ14">
        <f t="shared" si="44"/>
        <v>0</v>
      </c>
      <c r="MR14">
        <f t="shared" si="44"/>
        <v>0</v>
      </c>
      <c r="MS14">
        <f t="shared" si="44"/>
        <v>0</v>
      </c>
      <c r="MT14">
        <f t="shared" si="44"/>
        <v>0</v>
      </c>
      <c r="MU14">
        <f t="shared" si="44"/>
        <v>0</v>
      </c>
      <c r="MV14">
        <f t="shared" si="44"/>
        <v>0</v>
      </c>
      <c r="MW14">
        <f t="shared" si="44"/>
        <v>0</v>
      </c>
      <c r="MX14">
        <f t="shared" si="44"/>
        <v>0</v>
      </c>
      <c r="MY14">
        <f t="shared" si="44"/>
        <v>0</v>
      </c>
      <c r="MZ14">
        <f t="shared" si="44"/>
        <v>0</v>
      </c>
      <c r="NA14">
        <f t="shared" si="44"/>
        <v>0</v>
      </c>
      <c r="NB14">
        <f t="shared" si="44"/>
        <v>0</v>
      </c>
      <c r="NC14">
        <f t="shared" si="44"/>
        <v>0</v>
      </c>
      <c r="ND14">
        <f t="shared" si="44"/>
        <v>0</v>
      </c>
      <c r="NE14">
        <f t="shared" si="44"/>
        <v>0</v>
      </c>
      <c r="NF14" s="123">
        <f t="shared" si="44"/>
        <v>0</v>
      </c>
      <c r="NG14" s="125">
        <f t="shared" si="44"/>
        <v>0</v>
      </c>
      <c r="NH14">
        <f t="shared" si="44"/>
        <v>0</v>
      </c>
      <c r="NI14">
        <f t="shared" si="44"/>
        <v>0</v>
      </c>
      <c r="NJ14">
        <f t="shared" si="44"/>
        <v>0</v>
      </c>
      <c r="NK14">
        <f t="shared" si="44"/>
        <v>0</v>
      </c>
      <c r="NL14">
        <f t="shared" si="44"/>
        <v>0</v>
      </c>
      <c r="NM14">
        <f t="shared" si="44"/>
        <v>0</v>
      </c>
      <c r="NN14">
        <f t="shared" si="44"/>
        <v>0</v>
      </c>
      <c r="NO14">
        <f t="shared" si="44"/>
        <v>0</v>
      </c>
      <c r="NP14">
        <f t="shared" si="44"/>
        <v>0</v>
      </c>
      <c r="NQ14">
        <f t="shared" si="44"/>
        <v>0</v>
      </c>
      <c r="NR14">
        <f t="shared" si="44"/>
        <v>0</v>
      </c>
      <c r="NS14">
        <f t="shared" si="44"/>
        <v>0</v>
      </c>
      <c r="NT14">
        <f t="shared" si="44"/>
        <v>0</v>
      </c>
      <c r="NU14">
        <f t="shared" si="44"/>
        <v>0</v>
      </c>
      <c r="NV14">
        <f t="shared" si="44"/>
        <v>0</v>
      </c>
      <c r="NW14">
        <f t="shared" si="44"/>
        <v>0</v>
      </c>
      <c r="NX14">
        <f t="shared" si="44"/>
        <v>0</v>
      </c>
      <c r="NY14">
        <f t="shared" si="44"/>
        <v>0</v>
      </c>
      <c r="NZ14">
        <f t="shared" ref="NZ14:OK14" si="45">IF(NZ11=1,NZ$5&amp;NZ7&amp;NZ$9&amp;NZ7&amp;NZ$5,0)</f>
        <v>0</v>
      </c>
      <c r="OA14">
        <f t="shared" si="45"/>
        <v>0</v>
      </c>
      <c r="OB14">
        <f t="shared" si="45"/>
        <v>0</v>
      </c>
      <c r="OC14">
        <f t="shared" si="45"/>
        <v>0</v>
      </c>
      <c r="OD14">
        <f t="shared" si="45"/>
        <v>0</v>
      </c>
      <c r="OE14">
        <f t="shared" si="45"/>
        <v>0</v>
      </c>
      <c r="OF14">
        <f t="shared" si="45"/>
        <v>0</v>
      </c>
      <c r="OG14">
        <f t="shared" si="45"/>
        <v>0</v>
      </c>
      <c r="OH14">
        <f t="shared" si="45"/>
        <v>0</v>
      </c>
      <c r="OI14">
        <f t="shared" si="45"/>
        <v>0</v>
      </c>
      <c r="OJ14">
        <f t="shared" si="45"/>
        <v>0</v>
      </c>
      <c r="OK14" s="123">
        <f t="shared" si="45"/>
        <v>0</v>
      </c>
    </row>
    <row r="15" spans="2:404" ht="13.5" customHeight="1" thickBot="1" x14ac:dyDescent="0.2">
      <c r="B15" s="202" t="s">
        <v>155</v>
      </c>
      <c r="C15" s="203"/>
      <c r="D15" s="204"/>
      <c r="E15" s="233"/>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4"/>
      <c r="AJ15" s="233"/>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4"/>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4"/>
      <c r="CS15" s="233"/>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4"/>
      <c r="DW15" s="233"/>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4"/>
      <c r="FB15" s="233"/>
      <c r="FC15" s="121"/>
      <c r="FD15" s="121"/>
      <c r="FE15" s="121"/>
      <c r="FF15" s="121"/>
      <c r="FG15" s="121"/>
      <c r="FH15" s="121"/>
      <c r="FI15" s="121"/>
      <c r="FJ15" s="121"/>
      <c r="FK15" s="121"/>
      <c r="FL15" s="121"/>
      <c r="FM15" s="121"/>
      <c r="FN15" s="249"/>
      <c r="FO15" s="121"/>
      <c r="FP15" s="250"/>
      <c r="FQ15" s="121"/>
      <c r="FR15" s="121"/>
      <c r="FS15" s="121"/>
      <c r="FT15" s="121"/>
      <c r="FU15" s="121"/>
      <c r="FV15" s="121"/>
      <c r="FW15" s="121"/>
      <c r="FX15" s="121"/>
      <c r="FY15" s="121"/>
      <c r="FZ15" s="121"/>
      <c r="GA15" s="121"/>
      <c r="GB15" s="121"/>
      <c r="GC15" s="121"/>
      <c r="GD15" s="121"/>
      <c r="GE15" s="121"/>
      <c r="GF15" s="124"/>
      <c r="GG15" s="233"/>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c r="HD15" s="121"/>
      <c r="HE15" s="121"/>
      <c r="HF15" s="121"/>
      <c r="HG15" s="121"/>
      <c r="HH15" s="121"/>
      <c r="HI15" s="121"/>
      <c r="HJ15" s="124"/>
      <c r="HK15" s="233"/>
      <c r="HL15" s="121"/>
      <c r="HM15" s="121"/>
      <c r="HN15" s="121"/>
      <c r="HO15" s="121"/>
      <c r="HP15" s="121"/>
      <c r="HQ15" s="121"/>
      <c r="HR15" s="121"/>
      <c r="HS15" s="121"/>
      <c r="HT15" s="121"/>
      <c r="HU15" s="121"/>
      <c r="HV15" s="121"/>
      <c r="HW15" s="121"/>
      <c r="HX15" s="121"/>
      <c r="HY15" s="121"/>
      <c r="HZ15" s="121"/>
      <c r="IA15" s="121"/>
      <c r="IB15" s="121"/>
      <c r="IC15" s="121"/>
      <c r="ID15" s="121"/>
      <c r="IE15" s="121"/>
      <c r="IF15" s="121"/>
      <c r="IG15" s="121"/>
      <c r="IH15" s="121"/>
      <c r="II15" s="121"/>
      <c r="IJ15" s="121"/>
      <c r="IK15" s="121"/>
      <c r="IL15" s="121"/>
      <c r="IM15" s="121"/>
      <c r="IN15" s="121"/>
      <c r="IO15" s="124"/>
      <c r="IP15" s="233"/>
      <c r="IQ15" s="121"/>
      <c r="IR15" s="121"/>
      <c r="IS15" s="121"/>
      <c r="IT15" s="121"/>
      <c r="IU15" s="121"/>
      <c r="IV15" s="121"/>
      <c r="IW15" s="121"/>
      <c r="IX15" s="121"/>
      <c r="IY15" s="121"/>
      <c r="IZ15" s="121"/>
      <c r="JA15" s="121"/>
      <c r="JB15" s="121"/>
      <c r="JC15" s="121"/>
      <c r="JD15" s="121"/>
      <c r="JE15" s="121"/>
      <c r="JF15" s="121"/>
      <c r="JG15" s="121"/>
      <c r="JH15" s="121"/>
      <c r="JI15" s="121"/>
      <c r="JJ15" s="121"/>
      <c r="JK15" s="121"/>
      <c r="JL15" s="121"/>
      <c r="JM15" s="121"/>
      <c r="JN15" s="121"/>
      <c r="JO15" s="121"/>
      <c r="JP15" s="121"/>
      <c r="JQ15" s="121"/>
      <c r="JR15" s="121"/>
      <c r="JS15" s="124"/>
      <c r="JT15" s="233"/>
      <c r="JU15" s="121"/>
      <c r="JV15" s="121"/>
      <c r="JW15" s="121"/>
      <c r="JX15" s="121"/>
      <c r="JY15" s="121"/>
      <c r="JZ15" s="121"/>
      <c r="KA15" s="121"/>
      <c r="KB15" s="121"/>
      <c r="KC15" s="121"/>
      <c r="KD15" s="121"/>
      <c r="KE15" s="121"/>
      <c r="KF15" s="121"/>
      <c r="KG15" s="121"/>
      <c r="KH15" s="121"/>
      <c r="KI15" s="121"/>
      <c r="KJ15" s="121"/>
      <c r="KK15" s="121"/>
      <c r="KL15" s="121"/>
      <c r="KM15" s="121"/>
      <c r="KN15" s="121"/>
      <c r="KO15" s="121"/>
      <c r="KP15" s="121"/>
      <c r="KQ15" s="121"/>
      <c r="KR15" s="121"/>
      <c r="KS15" s="121"/>
      <c r="KT15" s="121"/>
      <c r="KU15" s="121"/>
      <c r="KV15" s="294"/>
      <c r="KW15" s="295"/>
      <c r="KX15" s="296"/>
      <c r="KY15" s="297"/>
      <c r="KZ15" s="295"/>
      <c r="LA15" s="298"/>
      <c r="LB15" s="121"/>
      <c r="LC15" s="121"/>
      <c r="LD15" s="121"/>
      <c r="LE15" s="121"/>
      <c r="LF15" s="121"/>
      <c r="LG15" s="121"/>
      <c r="LH15" s="121"/>
      <c r="LI15" s="121"/>
      <c r="LJ15" s="121"/>
      <c r="LK15" s="121"/>
      <c r="LL15" s="121"/>
      <c r="LM15" s="121"/>
      <c r="LN15" s="121"/>
      <c r="LO15" s="121"/>
      <c r="LP15" s="121"/>
      <c r="LQ15" s="121"/>
      <c r="LR15" s="121"/>
      <c r="LS15" s="121"/>
      <c r="LT15" s="121"/>
      <c r="LU15" s="121"/>
      <c r="LV15" s="121"/>
      <c r="LW15" s="121"/>
      <c r="LX15" s="121"/>
      <c r="LY15" s="121"/>
      <c r="LZ15" s="121"/>
      <c r="MA15" s="121"/>
      <c r="MB15" s="121"/>
      <c r="MC15" s="124"/>
      <c r="MD15" s="233"/>
      <c r="ME15" s="121"/>
      <c r="MF15" s="121"/>
      <c r="MG15" s="121"/>
      <c r="MH15" s="121"/>
      <c r="MI15" s="121"/>
      <c r="MJ15" s="121"/>
      <c r="MK15" s="121"/>
      <c r="ML15" s="121"/>
      <c r="MM15" s="121"/>
      <c r="MN15" s="121"/>
      <c r="MO15" s="121"/>
      <c r="MP15" s="121"/>
      <c r="MQ15" s="121"/>
      <c r="MR15" s="121"/>
      <c r="MS15" s="121"/>
      <c r="MT15" s="121"/>
      <c r="MU15" s="121"/>
      <c r="MV15" s="121"/>
      <c r="MW15" s="121"/>
      <c r="MX15" s="121"/>
      <c r="MY15" s="121"/>
      <c r="MZ15" s="121"/>
      <c r="NA15" s="121"/>
      <c r="NB15" s="121"/>
      <c r="NC15" s="121"/>
      <c r="ND15" s="121"/>
      <c r="NE15" s="121"/>
      <c r="NF15" s="124"/>
      <c r="NG15" s="233"/>
      <c r="NH15" s="121"/>
      <c r="NI15" s="121"/>
      <c r="NJ15" s="121"/>
      <c r="NK15" s="121"/>
      <c r="NL15" s="121"/>
      <c r="NM15" s="121"/>
      <c r="NN15" s="121"/>
      <c r="NO15" s="121"/>
      <c r="NP15" s="121"/>
      <c r="NQ15" s="121"/>
      <c r="NR15" s="121"/>
      <c r="NS15" s="121"/>
      <c r="NT15" s="121"/>
      <c r="NU15" s="121"/>
      <c r="NV15" s="121"/>
      <c r="NW15" s="121"/>
      <c r="NX15" s="121"/>
      <c r="NY15" s="121"/>
      <c r="NZ15" s="121"/>
      <c r="OA15" s="121"/>
      <c r="OB15" s="121"/>
      <c r="OC15" s="121"/>
      <c r="OD15" s="121"/>
      <c r="OE15" s="121"/>
      <c r="OF15" s="121"/>
      <c r="OG15" s="121"/>
      <c r="OH15" s="121"/>
      <c r="OI15" s="121"/>
      <c r="OJ15" s="121"/>
      <c r="OK15" s="124"/>
    </row>
    <row r="16" spans="2:404" ht="13.5" customHeight="1" x14ac:dyDescent="0.15">
      <c r="B16" s="195"/>
      <c r="C16" s="193"/>
      <c r="D16" s="194"/>
      <c r="E16" s="195">
        <v>1</v>
      </c>
      <c r="F16" s="194"/>
      <c r="G16" s="195">
        <v>2</v>
      </c>
      <c r="H16" s="194"/>
      <c r="I16" s="195">
        <v>3</v>
      </c>
      <c r="J16" s="194"/>
      <c r="K16" s="195">
        <v>4</v>
      </c>
      <c r="L16" s="194"/>
      <c r="M16" s="195">
        <v>5</v>
      </c>
      <c r="N16" s="194"/>
      <c r="O16" s="195">
        <v>6</v>
      </c>
      <c r="P16" s="194"/>
      <c r="Q16" s="195">
        <v>7</v>
      </c>
      <c r="R16" s="194"/>
      <c r="S16" s="195">
        <v>8</v>
      </c>
      <c r="T16" s="194"/>
      <c r="U16" s="195">
        <v>9</v>
      </c>
      <c r="V16" s="194"/>
      <c r="W16" s="195">
        <v>10</v>
      </c>
      <c r="X16" s="194"/>
      <c r="Y16" s="195">
        <v>11</v>
      </c>
      <c r="Z16" s="194"/>
      <c r="AA16" s="195">
        <v>12</v>
      </c>
      <c r="AB16" s="194"/>
      <c r="AC16" s="195">
        <v>13</v>
      </c>
      <c r="AD16" s="194"/>
      <c r="AE16" s="195">
        <v>14</v>
      </c>
      <c r="AF16" s="194"/>
      <c r="AG16" s="195">
        <v>15</v>
      </c>
      <c r="AH16" s="194"/>
      <c r="AI16" s="195">
        <v>16</v>
      </c>
      <c r="AJ16" s="194"/>
      <c r="AK16" s="195">
        <v>17</v>
      </c>
      <c r="AL16" s="194"/>
      <c r="AM16" s="195">
        <v>18</v>
      </c>
      <c r="AN16" s="194"/>
      <c r="AO16" s="195">
        <v>19</v>
      </c>
      <c r="AP16" s="194"/>
      <c r="AQ16" s="195">
        <v>20</v>
      </c>
      <c r="AR16" s="194"/>
      <c r="AS16" s="195">
        <v>21</v>
      </c>
      <c r="AT16" s="194"/>
      <c r="AU16" s="195">
        <v>22</v>
      </c>
      <c r="AV16" s="194"/>
      <c r="AW16" s="195">
        <v>23</v>
      </c>
      <c r="AX16" s="194"/>
      <c r="AY16" s="195">
        <v>24</v>
      </c>
      <c r="AZ16" s="194"/>
      <c r="BA16" s="195">
        <v>25</v>
      </c>
      <c r="BB16" s="194"/>
      <c r="BC16" s="195">
        <v>26</v>
      </c>
      <c r="BD16" s="194"/>
      <c r="BE16" s="195">
        <v>27</v>
      </c>
      <c r="BF16" s="194"/>
      <c r="BG16" s="195">
        <v>28</v>
      </c>
      <c r="BH16" s="194"/>
      <c r="BI16" s="195">
        <v>29</v>
      </c>
      <c r="BJ16" s="194"/>
      <c r="BK16" s="195">
        <v>30</v>
      </c>
      <c r="BL16" s="194"/>
      <c r="BM16" s="195">
        <v>31</v>
      </c>
      <c r="BN16" s="194"/>
      <c r="BO16" s="195">
        <v>32</v>
      </c>
      <c r="BP16" s="194"/>
      <c r="BQ16" s="195">
        <v>33</v>
      </c>
      <c r="BR16" s="194"/>
      <c r="BS16" s="195">
        <v>34</v>
      </c>
      <c r="BT16" s="194"/>
      <c r="BU16" s="195">
        <v>35</v>
      </c>
      <c r="BV16" s="194"/>
      <c r="BW16" s="195">
        <v>36</v>
      </c>
      <c r="BX16" s="194"/>
      <c r="BY16" s="195">
        <v>37</v>
      </c>
      <c r="BZ16" s="194"/>
      <c r="CA16" s="195">
        <v>38</v>
      </c>
      <c r="CB16" s="194"/>
      <c r="CC16" s="195">
        <v>39</v>
      </c>
      <c r="CD16" s="194"/>
      <c r="CE16" s="195">
        <v>40</v>
      </c>
      <c r="CF16" s="194"/>
      <c r="CG16" s="195">
        <v>41</v>
      </c>
      <c r="CH16" s="194"/>
      <c r="CI16" s="195">
        <v>42</v>
      </c>
      <c r="CJ16" s="194"/>
      <c r="CK16" s="195">
        <v>43</v>
      </c>
      <c r="CL16" s="194"/>
      <c r="CM16" s="195">
        <v>44</v>
      </c>
      <c r="CN16" s="194"/>
      <c r="CO16" s="195">
        <v>45</v>
      </c>
      <c r="CP16" s="194"/>
      <c r="CQ16" s="195">
        <v>46</v>
      </c>
      <c r="CR16" s="194"/>
      <c r="CS16" s="195">
        <v>47</v>
      </c>
      <c r="CT16" s="194"/>
      <c r="CU16" s="195">
        <v>48</v>
      </c>
      <c r="CV16" s="194"/>
      <c r="CW16" s="195">
        <v>49</v>
      </c>
      <c r="CX16" s="194"/>
      <c r="CY16" s="195">
        <v>50</v>
      </c>
      <c r="CZ16" s="194"/>
      <c r="DA16" s="195">
        <v>51</v>
      </c>
      <c r="DB16" s="194"/>
      <c r="DC16" s="195">
        <v>52</v>
      </c>
      <c r="DD16" s="194"/>
      <c r="DE16" s="195">
        <v>53</v>
      </c>
      <c r="DF16" s="194"/>
      <c r="DG16" s="195">
        <v>54</v>
      </c>
      <c r="DH16" s="194"/>
      <c r="DI16" s="195">
        <v>55</v>
      </c>
      <c r="DJ16" s="194"/>
      <c r="DK16" s="195">
        <v>56</v>
      </c>
      <c r="DL16" s="194"/>
      <c r="DM16" s="195">
        <v>57</v>
      </c>
      <c r="DN16" s="194"/>
      <c r="DO16" s="195">
        <v>58</v>
      </c>
      <c r="DP16" s="194"/>
      <c r="DQ16" s="195">
        <v>59</v>
      </c>
      <c r="DR16" s="194"/>
      <c r="DS16" s="195">
        <v>60</v>
      </c>
      <c r="DT16" s="194"/>
      <c r="DU16" s="195">
        <v>61</v>
      </c>
      <c r="DV16" s="194"/>
    </row>
    <row r="17" spans="2:129" ht="13.5" customHeight="1" thickBot="1" x14ac:dyDescent="0.2">
      <c r="B17" s="233"/>
      <c r="C17" s="121"/>
      <c r="D17" s="124"/>
      <c r="E17" s="233" t="s">
        <v>158</v>
      </c>
      <c r="F17" s="124"/>
      <c r="G17" s="233" t="s">
        <v>159</v>
      </c>
      <c r="H17" s="124"/>
      <c r="I17" s="233" t="s">
        <v>160</v>
      </c>
      <c r="J17" s="124"/>
      <c r="K17" s="233" t="s">
        <v>161</v>
      </c>
      <c r="L17" s="124"/>
      <c r="M17" s="233" t="s">
        <v>162</v>
      </c>
      <c r="N17" s="124"/>
      <c r="O17" s="233" t="s">
        <v>163</v>
      </c>
      <c r="P17" s="124"/>
      <c r="Q17" s="233" t="s">
        <v>164</v>
      </c>
      <c r="R17" s="124"/>
      <c r="S17" s="233" t="s">
        <v>165</v>
      </c>
      <c r="T17" s="124"/>
      <c r="U17" s="233" t="s">
        <v>166</v>
      </c>
      <c r="V17" s="124"/>
      <c r="W17" s="233" t="s">
        <v>167</v>
      </c>
      <c r="X17" s="124"/>
      <c r="Y17" s="233" t="s">
        <v>168</v>
      </c>
      <c r="Z17" s="124"/>
      <c r="AA17" s="233" t="s">
        <v>169</v>
      </c>
      <c r="AB17" s="124"/>
      <c r="AC17" s="233" t="s">
        <v>170</v>
      </c>
      <c r="AD17" s="124"/>
      <c r="AE17" s="233" t="s">
        <v>171</v>
      </c>
      <c r="AF17" s="124"/>
      <c r="AG17" s="233" t="s">
        <v>172</v>
      </c>
      <c r="AH17" s="124"/>
      <c r="AI17" s="233" t="s">
        <v>173</v>
      </c>
      <c r="AJ17" s="124"/>
      <c r="AK17" s="233" t="s">
        <v>174</v>
      </c>
      <c r="AL17" s="124"/>
      <c r="AM17" s="233" t="s">
        <v>175</v>
      </c>
      <c r="AN17" s="124"/>
      <c r="AO17" s="233" t="s">
        <v>176</v>
      </c>
      <c r="AP17" s="124"/>
      <c r="AQ17" s="233" t="s">
        <v>177</v>
      </c>
      <c r="AR17" s="124"/>
      <c r="AS17" s="233" t="s">
        <v>178</v>
      </c>
      <c r="AT17" s="124"/>
      <c r="AU17" s="233" t="s">
        <v>179</v>
      </c>
      <c r="AV17" s="124"/>
      <c r="AW17" s="233" t="s">
        <v>180</v>
      </c>
      <c r="AX17" s="124"/>
      <c r="AY17" s="233" t="s">
        <v>181</v>
      </c>
      <c r="AZ17" s="124"/>
      <c r="BA17" s="233" t="s">
        <v>182</v>
      </c>
      <c r="BB17" s="124"/>
      <c r="BC17" s="233" t="s">
        <v>183</v>
      </c>
      <c r="BD17" s="124"/>
      <c r="BE17" s="233" t="s">
        <v>184</v>
      </c>
      <c r="BF17" s="124"/>
      <c r="BG17" s="233" t="s">
        <v>185</v>
      </c>
      <c r="BH17" s="124"/>
      <c r="BI17" s="233" t="s">
        <v>186</v>
      </c>
      <c r="BJ17" s="124"/>
      <c r="BK17" s="233" t="s">
        <v>187</v>
      </c>
      <c r="BL17" s="124"/>
      <c r="BM17" s="233" t="s">
        <v>188</v>
      </c>
      <c r="BN17" s="124"/>
      <c r="BO17" s="233" t="s">
        <v>189</v>
      </c>
      <c r="BP17" s="124"/>
      <c r="BQ17" s="233" t="s">
        <v>190</v>
      </c>
      <c r="BR17" s="124"/>
      <c r="BS17" s="233" t="s">
        <v>191</v>
      </c>
      <c r="BT17" s="124"/>
      <c r="BU17" s="233" t="s">
        <v>192</v>
      </c>
      <c r="BV17" s="124"/>
      <c r="BW17" s="233" t="s">
        <v>193</v>
      </c>
      <c r="BX17" s="124"/>
      <c r="BY17" s="233" t="s">
        <v>194</v>
      </c>
      <c r="BZ17" s="124"/>
      <c r="CA17" s="233" t="s">
        <v>195</v>
      </c>
      <c r="CB17" s="124"/>
      <c r="CC17" s="233" t="s">
        <v>196</v>
      </c>
      <c r="CD17" s="124"/>
      <c r="CE17" s="233" t="s">
        <v>197</v>
      </c>
      <c r="CF17" s="124"/>
      <c r="CG17" s="233" t="s">
        <v>198</v>
      </c>
      <c r="CH17" s="124"/>
      <c r="CI17" s="233" t="s">
        <v>199</v>
      </c>
      <c r="CJ17" s="124"/>
      <c r="CK17" s="233" t="s">
        <v>200</v>
      </c>
      <c r="CL17" s="124"/>
      <c r="CM17" s="233" t="s">
        <v>201</v>
      </c>
      <c r="CN17" s="124"/>
      <c r="CO17" s="233" t="s">
        <v>202</v>
      </c>
      <c r="CP17" s="124"/>
      <c r="CQ17" s="233" t="s">
        <v>203</v>
      </c>
      <c r="CR17" s="124"/>
      <c r="CS17" s="233" t="s">
        <v>204</v>
      </c>
      <c r="CT17" s="124"/>
      <c r="CU17" s="233" t="s">
        <v>205</v>
      </c>
      <c r="CV17" s="124"/>
      <c r="CW17" s="233" t="s">
        <v>206</v>
      </c>
      <c r="CX17" s="124"/>
      <c r="CY17" s="233" t="s">
        <v>207</v>
      </c>
      <c r="CZ17" s="124"/>
      <c r="DA17" s="233" t="s">
        <v>208</v>
      </c>
      <c r="DB17" s="124"/>
      <c r="DC17" s="233" t="s">
        <v>209</v>
      </c>
      <c r="DD17" s="124"/>
      <c r="DE17" s="233" t="s">
        <v>210</v>
      </c>
      <c r="DF17" s="124"/>
      <c r="DG17" s="233" t="s">
        <v>211</v>
      </c>
      <c r="DH17" s="124"/>
      <c r="DI17" s="233" t="s">
        <v>212</v>
      </c>
      <c r="DJ17" s="124"/>
      <c r="DK17" s="233" t="s">
        <v>213</v>
      </c>
      <c r="DL17" s="124"/>
      <c r="DM17" s="233" t="s">
        <v>214</v>
      </c>
      <c r="DN17" s="124"/>
      <c r="DO17" s="233" t="s">
        <v>215</v>
      </c>
      <c r="DP17" s="124"/>
      <c r="DQ17" s="233" t="s">
        <v>216</v>
      </c>
      <c r="DR17" s="124"/>
      <c r="DS17" s="233" t="s">
        <v>217</v>
      </c>
      <c r="DT17" s="124"/>
      <c r="DU17" s="233" t="s">
        <v>218</v>
      </c>
      <c r="DV17" s="124"/>
    </row>
    <row r="18" spans="2:129" ht="13.5" customHeight="1" x14ac:dyDescent="0.15">
      <c r="B18" s="242" t="s">
        <v>9</v>
      </c>
      <c r="C18" s="243"/>
      <c r="D18" s="244"/>
      <c r="E18" s="195">
        <f ca="1">IF(SUMIF($E$9:$OK$9,E$16,$E10:$OK10)-7=0,1,0)</f>
        <v>0</v>
      </c>
      <c r="F18" s="194"/>
      <c r="G18" s="195">
        <f ca="1">IF(SUMIF($E$9:$OK$9,G$16,$E10:$OK10)-7=0,1,0)</f>
        <v>0</v>
      </c>
      <c r="H18" s="194"/>
      <c r="I18" s="195">
        <f t="shared" ref="I18" ca="1" si="46">IF(SUMIF($E$9:$OK$9,I$16,$E10:$OK10)-7=0,1,0)</f>
        <v>0</v>
      </c>
      <c r="J18" s="194"/>
      <c r="K18" s="195">
        <f t="shared" ref="K18" ca="1" si="47">IF(SUMIF($E$9:$OK$9,K$16,$E10:$OK10)-7=0,1,0)</f>
        <v>0</v>
      </c>
      <c r="L18" s="194"/>
      <c r="M18" s="195">
        <f t="shared" ref="M18" ca="1" si="48">IF(SUMIF($E$9:$OK$9,M$16,$E10:$OK10)-7=0,1,0)</f>
        <v>0</v>
      </c>
      <c r="N18" s="194"/>
      <c r="O18" s="195">
        <f t="shared" ref="O18" ca="1" si="49">IF(SUMIF($E$9:$OK$9,O$16,$E10:$OK10)-7=0,1,0)</f>
        <v>0</v>
      </c>
      <c r="P18" s="194"/>
      <c r="Q18" s="195">
        <f t="shared" ref="Q18" ca="1" si="50">IF(SUMIF($E$9:$OK$9,Q$16,$E10:$OK10)-7=0,1,0)</f>
        <v>0</v>
      </c>
      <c r="R18" s="194"/>
      <c r="S18" s="195">
        <f t="shared" ref="S18" ca="1" si="51">IF(SUMIF($E$9:$OK$9,S$16,$E10:$OK10)-7=0,1,0)</f>
        <v>0</v>
      </c>
      <c r="T18" s="194"/>
      <c r="U18" s="195">
        <f t="shared" ref="U18" ca="1" si="52">IF(SUMIF($E$9:$OK$9,U$16,$E10:$OK10)-7=0,1,0)</f>
        <v>0</v>
      </c>
      <c r="V18" s="194"/>
      <c r="W18" s="195">
        <f t="shared" ref="W18" ca="1" si="53">IF(SUMIF($E$9:$OK$9,W$16,$E10:$OK10)-7=0,1,0)</f>
        <v>0</v>
      </c>
      <c r="X18" s="194"/>
      <c r="Y18" s="195">
        <f t="shared" ref="Y18" ca="1" si="54">IF(SUMIF($E$9:$OK$9,Y$16,$E10:$OK10)-7=0,1,0)</f>
        <v>0</v>
      </c>
      <c r="Z18" s="194"/>
      <c r="AA18" s="195">
        <f t="shared" ref="AA18" ca="1" si="55">IF(SUMIF($E$9:$OK$9,AA$16,$E10:$OK10)-7=0,1,0)</f>
        <v>0</v>
      </c>
      <c r="AB18" s="194"/>
      <c r="AC18" s="195">
        <f t="shared" ref="AC18" ca="1" si="56">IF(SUMIF($E$9:$OK$9,AC$16,$E10:$OK10)-7=0,1,0)</f>
        <v>0</v>
      </c>
      <c r="AD18" s="194"/>
      <c r="AE18" s="195">
        <f t="shared" ref="AE18" ca="1" si="57">IF(SUMIF($E$9:$OK$9,AE$16,$E10:$OK10)-7=0,1,0)</f>
        <v>0</v>
      </c>
      <c r="AF18" s="194"/>
      <c r="AG18" s="195">
        <f t="shared" ref="AG18" ca="1" si="58">IF(SUMIF($E$9:$OK$9,AG$16,$E10:$OK10)-7=0,1,0)</f>
        <v>0</v>
      </c>
      <c r="AH18" s="194"/>
      <c r="AI18" s="195">
        <f t="shared" ref="AI18" ca="1" si="59">IF(SUMIF($E$9:$OK$9,AI$16,$E10:$OK10)-7=0,1,0)</f>
        <v>0</v>
      </c>
      <c r="AJ18" s="194"/>
      <c r="AK18" s="195">
        <f t="shared" ref="AK18" ca="1" si="60">IF(SUMIF($E$9:$OK$9,AK$16,$E10:$OK10)-7=0,1,0)</f>
        <v>0</v>
      </c>
      <c r="AL18" s="194"/>
      <c r="AM18" s="195">
        <f t="shared" ref="AM18" ca="1" si="61">IF(SUMIF($E$9:$OK$9,AM$16,$E10:$OK10)-7=0,1,0)</f>
        <v>0</v>
      </c>
      <c r="AN18" s="194"/>
      <c r="AO18" s="195">
        <f t="shared" ref="AO18" ca="1" si="62">IF(SUMIF($E$9:$OK$9,AO$16,$E10:$OK10)-7=0,1,0)</f>
        <v>0</v>
      </c>
      <c r="AP18" s="194"/>
      <c r="AQ18" s="195">
        <f t="shared" ref="AQ18" ca="1" si="63">IF(SUMIF($E$9:$OK$9,AQ$16,$E10:$OK10)-7=0,1,0)</f>
        <v>0</v>
      </c>
      <c r="AR18" s="194"/>
      <c r="AS18" s="195">
        <f t="shared" ref="AS18" ca="1" si="64">IF(SUMIF($E$9:$OK$9,AS$16,$E10:$OK10)-7=0,1,0)</f>
        <v>0</v>
      </c>
      <c r="AT18" s="194"/>
      <c r="AU18" s="195">
        <f t="shared" ref="AU18" ca="1" si="65">IF(SUMIF($E$9:$OK$9,AU$16,$E10:$OK10)-7=0,1,0)</f>
        <v>0</v>
      </c>
      <c r="AV18" s="194"/>
      <c r="AW18" s="195">
        <f t="shared" ref="AW18" ca="1" si="66">IF(SUMIF($E$9:$OK$9,AW$16,$E10:$OK10)-7=0,1,0)</f>
        <v>0</v>
      </c>
      <c r="AX18" s="194"/>
      <c r="AY18" s="195">
        <f t="shared" ref="AY18" ca="1" si="67">IF(SUMIF($E$9:$OK$9,AY$16,$E10:$OK10)-7=0,1,0)</f>
        <v>0</v>
      </c>
      <c r="AZ18" s="194"/>
      <c r="BA18" s="195">
        <f t="shared" ref="BA18" ca="1" si="68">IF(SUMIF($E$9:$OK$9,BA$16,$E10:$OK10)-7=0,1,0)</f>
        <v>0</v>
      </c>
      <c r="BB18" s="194"/>
      <c r="BC18" s="195">
        <f t="shared" ref="BC18" ca="1" si="69">IF(SUMIF($E$9:$OK$9,BC$16,$E10:$OK10)-7=0,1,0)</f>
        <v>0</v>
      </c>
      <c r="BD18" s="194"/>
      <c r="BE18" s="195">
        <f t="shared" ref="BE18" ca="1" si="70">IF(SUMIF($E$9:$OK$9,BE$16,$E10:$OK10)-7=0,1,0)</f>
        <v>0</v>
      </c>
      <c r="BF18" s="194"/>
      <c r="BG18" s="195">
        <f t="shared" ref="BG18" ca="1" si="71">IF(SUMIF($E$9:$OK$9,BG$16,$E10:$OK10)-7=0,1,0)</f>
        <v>0</v>
      </c>
      <c r="BH18" s="194"/>
      <c r="BI18" s="195">
        <f t="shared" ref="BI18" ca="1" si="72">IF(SUMIF($E$9:$OK$9,BI$16,$E10:$OK10)-7=0,1,0)</f>
        <v>0</v>
      </c>
      <c r="BJ18" s="194"/>
      <c r="BK18" s="195">
        <f t="shared" ref="BK18" ca="1" si="73">IF(SUMIF($E$9:$OK$9,BK$16,$E10:$OK10)-7=0,1,0)</f>
        <v>0</v>
      </c>
      <c r="BL18" s="194"/>
      <c r="BM18" s="195">
        <f t="shared" ref="BM18" ca="1" si="74">IF(SUMIF($E$9:$OK$9,BM$16,$E10:$OK10)-7=0,1,0)</f>
        <v>0</v>
      </c>
      <c r="BN18" s="194"/>
      <c r="BO18" s="195">
        <f t="shared" ref="BO18" ca="1" si="75">IF(SUMIF($E$9:$OK$9,BO$16,$E10:$OK10)-7=0,1,0)</f>
        <v>0</v>
      </c>
      <c r="BP18" s="194"/>
      <c r="BQ18" s="195">
        <f t="shared" ref="BQ18" ca="1" si="76">IF(SUMIF($E$9:$OK$9,BQ$16,$E10:$OK10)-7=0,1,0)</f>
        <v>0</v>
      </c>
      <c r="BR18" s="194"/>
      <c r="BS18" s="195">
        <f t="shared" ref="BS18" ca="1" si="77">IF(SUMIF($E$9:$OK$9,BS$16,$E10:$OK10)-7=0,1,0)</f>
        <v>0</v>
      </c>
      <c r="BT18" s="194"/>
      <c r="BU18" s="195">
        <f t="shared" ref="BU18" ca="1" si="78">IF(SUMIF($E$9:$OK$9,BU$16,$E10:$OK10)-7=0,1,0)</f>
        <v>0</v>
      </c>
      <c r="BV18" s="194"/>
      <c r="BW18" s="195">
        <f t="shared" ref="BW18" ca="1" si="79">IF(SUMIF($E$9:$OK$9,BW$16,$E10:$OK10)-7=0,1,0)</f>
        <v>0</v>
      </c>
      <c r="BX18" s="194"/>
      <c r="BY18" s="195">
        <f t="shared" ref="BY18" ca="1" si="80">IF(SUMIF($E$9:$OK$9,BY$16,$E10:$OK10)-7=0,1,0)</f>
        <v>0</v>
      </c>
      <c r="BZ18" s="194"/>
      <c r="CA18" s="195">
        <f t="shared" ref="CA18" ca="1" si="81">IF(SUMIF($E$9:$OK$9,CA$16,$E10:$OK10)-7=0,1,0)</f>
        <v>0</v>
      </c>
      <c r="CB18" s="194"/>
      <c r="CC18" s="195">
        <f t="shared" ref="CC18" ca="1" si="82">IF(SUMIF($E$9:$OK$9,CC$16,$E10:$OK10)-7=0,1,0)</f>
        <v>0</v>
      </c>
      <c r="CD18" s="194"/>
      <c r="CE18" s="195">
        <f t="shared" ref="CE18" ca="1" si="83">IF(SUMIF($E$9:$OK$9,CE$16,$E10:$OK10)-7=0,1,0)</f>
        <v>0</v>
      </c>
      <c r="CF18" s="194"/>
      <c r="CG18" s="195">
        <f t="shared" ref="CG18" ca="1" si="84">IF(SUMIF($E$9:$OK$9,CG$16,$E10:$OK10)-7=0,1,0)</f>
        <v>0</v>
      </c>
      <c r="CH18" s="194"/>
      <c r="CI18" s="195">
        <f t="shared" ref="CI18" ca="1" si="85">IF(SUMIF($E$9:$OK$9,CI$16,$E10:$OK10)-7=0,1,0)</f>
        <v>0</v>
      </c>
      <c r="CJ18" s="194"/>
      <c r="CK18" s="195">
        <f t="shared" ref="CK18" ca="1" si="86">IF(SUMIF($E$9:$OK$9,CK$16,$E10:$OK10)-7=0,1,0)</f>
        <v>0</v>
      </c>
      <c r="CL18" s="194"/>
      <c r="CM18" s="195">
        <f t="shared" ref="CM18" ca="1" si="87">IF(SUMIF($E$9:$OK$9,CM$16,$E10:$OK10)-7=0,1,0)</f>
        <v>0</v>
      </c>
      <c r="CN18" s="194"/>
      <c r="CO18" s="195">
        <f t="shared" ref="CO18" ca="1" si="88">IF(SUMIF($E$9:$OK$9,CO$16,$E10:$OK10)-7=0,1,0)</f>
        <v>0</v>
      </c>
      <c r="CP18" s="194"/>
      <c r="CQ18" s="195">
        <f t="shared" ref="CQ18" ca="1" si="89">IF(SUMIF($E$9:$OK$9,CQ$16,$E10:$OK10)-7=0,1,0)</f>
        <v>0</v>
      </c>
      <c r="CR18" s="194"/>
      <c r="CS18" s="195">
        <f t="shared" ref="CS18" ca="1" si="90">IF(SUMIF($E$9:$OK$9,CS$16,$E10:$OK10)-7=0,1,0)</f>
        <v>0</v>
      </c>
      <c r="CT18" s="194"/>
      <c r="CU18" s="195">
        <f t="shared" ref="CU18" ca="1" si="91">IF(SUMIF($E$9:$OK$9,CU$16,$E10:$OK10)-7=0,1,0)</f>
        <v>0</v>
      </c>
      <c r="CV18" s="194"/>
      <c r="CW18" s="195">
        <f t="shared" ref="CW18" ca="1" si="92">IF(SUMIF($E$9:$OK$9,CW$16,$E10:$OK10)-7=0,1,0)</f>
        <v>0</v>
      </c>
      <c r="CX18" s="194"/>
      <c r="CY18" s="195">
        <f t="shared" ref="CY18" ca="1" si="93">IF(SUMIF($E$9:$OK$9,CY$16,$E10:$OK10)-7=0,1,0)</f>
        <v>0</v>
      </c>
      <c r="CZ18" s="194"/>
      <c r="DA18" s="195">
        <f t="shared" ref="DA18" ca="1" si="94">IF(SUMIF($E$9:$OK$9,DA$16,$E10:$OK10)-7=0,1,0)</f>
        <v>0</v>
      </c>
      <c r="DB18" s="194"/>
      <c r="DC18" s="195">
        <f t="shared" ref="DC18" ca="1" si="95">IF(SUMIF($E$9:$OK$9,DC$16,$E10:$OK10)-7=0,1,0)</f>
        <v>0</v>
      </c>
      <c r="DD18" s="194"/>
      <c r="DE18" s="195">
        <f t="shared" ref="DE18" ca="1" si="96">IF(SUMIF($E$9:$OK$9,DE$16,$E10:$OK10)-7=0,1,0)</f>
        <v>0</v>
      </c>
      <c r="DF18" s="194"/>
      <c r="DG18" s="195">
        <f t="shared" ref="DG18" ca="1" si="97">IF(SUMIF($E$9:$OK$9,DG$16,$E10:$OK10)-7=0,1,0)</f>
        <v>0</v>
      </c>
      <c r="DH18" s="194"/>
      <c r="DI18" s="195">
        <f t="shared" ref="DI18" ca="1" si="98">IF(SUMIF($E$9:$OK$9,DI$16,$E10:$OK10)-7=0,1,0)</f>
        <v>0</v>
      </c>
      <c r="DJ18" s="194"/>
      <c r="DK18" s="195">
        <f t="shared" ref="DK18" ca="1" si="99">IF(SUMIF($E$9:$OK$9,DK$16,$E10:$OK10)-7=0,1,0)</f>
        <v>0</v>
      </c>
      <c r="DL18" s="194"/>
      <c r="DM18" s="195">
        <f t="shared" ref="DM18" ca="1" si="100">IF(SUMIF($E$9:$OK$9,DM$16,$E10:$OK10)-7=0,1,0)</f>
        <v>0</v>
      </c>
      <c r="DN18" s="194"/>
      <c r="DO18" s="195">
        <f t="shared" ref="DO18" ca="1" si="101">IF(SUMIF($E$9:$OK$9,DO$16,$E10:$OK10)-7=0,1,0)</f>
        <v>0</v>
      </c>
      <c r="DP18" s="194"/>
      <c r="DQ18" s="195">
        <f t="shared" ref="DQ18" ca="1" si="102">IF(SUMIF($E$9:$OK$9,DQ$16,$E10:$OK10)-7=0,1,0)</f>
        <v>0</v>
      </c>
      <c r="DR18" s="194"/>
      <c r="DS18" s="195">
        <f t="shared" ref="DS18" ca="1" si="103">IF(SUMIF($E$9:$OK$9,DS$16,$E10:$OK10)-7=0,1,0)</f>
        <v>0</v>
      </c>
      <c r="DT18" s="194"/>
      <c r="DU18" s="195">
        <f t="shared" ref="DU18" ca="1" si="104">IF(SUMIF($E$9:$OK$9,DU$16,$E10:$OK10)-7=0,1,0)</f>
        <v>0</v>
      </c>
      <c r="DV18" s="194"/>
      <c r="DW18" t="s">
        <v>233</v>
      </c>
      <c r="DX18">
        <f ca="1">SUM(E18:DV18)</f>
        <v>0</v>
      </c>
      <c r="DY18" s="39" t="s">
        <v>234</v>
      </c>
    </row>
    <row r="19" spans="2:129" ht="13.5" customHeight="1" x14ac:dyDescent="0.15">
      <c r="B19" s="200" t="s">
        <v>10</v>
      </c>
      <c r="C19" s="135"/>
      <c r="D19" s="201"/>
      <c r="E19" s="125">
        <f ca="1">IF(SUMIF($E$9:$OK$9,E$16,$E11:$OK11)-7=0,1,0)</f>
        <v>0</v>
      </c>
      <c r="F19" s="123"/>
      <c r="G19" s="125">
        <f ca="1">IF(SUMIF($E$9:$OK$9,G$16,$E11:$OK11)-7=0,1,0)</f>
        <v>0</v>
      </c>
      <c r="H19" s="123"/>
      <c r="I19" s="125">
        <f t="shared" ref="I19" ca="1" si="105">IF(SUMIF($E$9:$OK$9,I$16,$E11:$OK11)-7=0,1,0)</f>
        <v>0</v>
      </c>
      <c r="J19" s="123"/>
      <c r="K19" s="125">
        <f t="shared" ref="K19" ca="1" si="106">IF(SUMIF($E$9:$OK$9,K$16,$E11:$OK11)-7=0,1,0)</f>
        <v>0</v>
      </c>
      <c r="L19" s="123"/>
      <c r="M19" s="125">
        <f t="shared" ref="M19" ca="1" si="107">IF(SUMIF($E$9:$OK$9,M$16,$E11:$OK11)-7=0,1,0)</f>
        <v>0</v>
      </c>
      <c r="N19" s="123"/>
      <c r="O19" s="125">
        <f t="shared" ref="O19" ca="1" si="108">IF(SUMIF($E$9:$OK$9,O$16,$E11:$OK11)-7=0,1,0)</f>
        <v>0</v>
      </c>
      <c r="P19" s="123"/>
      <c r="Q19" s="125">
        <f t="shared" ref="Q19" ca="1" si="109">IF(SUMIF($E$9:$OK$9,Q$16,$E11:$OK11)-7=0,1,0)</f>
        <v>0</v>
      </c>
      <c r="R19" s="123"/>
      <c r="S19" s="125">
        <f t="shared" ref="S19" ca="1" si="110">IF(SUMIF($E$9:$OK$9,S$16,$E11:$OK11)-7=0,1,0)</f>
        <v>0</v>
      </c>
      <c r="T19" s="123"/>
      <c r="U19" s="125">
        <f t="shared" ref="U19" ca="1" si="111">IF(SUMIF($E$9:$OK$9,U$16,$E11:$OK11)-7=0,1,0)</f>
        <v>0</v>
      </c>
      <c r="V19" s="123"/>
      <c r="W19" s="125">
        <f t="shared" ref="W19" ca="1" si="112">IF(SUMIF($E$9:$OK$9,W$16,$E11:$OK11)-7=0,1,0)</f>
        <v>0</v>
      </c>
      <c r="X19" s="123"/>
      <c r="Y19" s="125">
        <f t="shared" ref="Y19" ca="1" si="113">IF(SUMIF($E$9:$OK$9,Y$16,$E11:$OK11)-7=0,1,0)</f>
        <v>0</v>
      </c>
      <c r="Z19" s="123"/>
      <c r="AA19" s="125">
        <f t="shared" ref="AA19" ca="1" si="114">IF(SUMIF($E$9:$OK$9,AA$16,$E11:$OK11)-7=0,1,0)</f>
        <v>0</v>
      </c>
      <c r="AB19" s="123"/>
      <c r="AC19" s="125">
        <f t="shared" ref="AC19" ca="1" si="115">IF(SUMIF($E$9:$OK$9,AC$16,$E11:$OK11)-7=0,1,0)</f>
        <v>0</v>
      </c>
      <c r="AD19" s="123"/>
      <c r="AE19" s="125">
        <f t="shared" ref="AE19" ca="1" si="116">IF(SUMIF($E$9:$OK$9,AE$16,$E11:$OK11)-7=0,1,0)</f>
        <v>0</v>
      </c>
      <c r="AF19" s="123"/>
      <c r="AG19" s="125">
        <f t="shared" ref="AG19" ca="1" si="117">IF(SUMIF($E$9:$OK$9,AG$16,$E11:$OK11)-7=0,1,0)</f>
        <v>0</v>
      </c>
      <c r="AH19" s="123"/>
      <c r="AI19" s="125">
        <f t="shared" ref="AI19" ca="1" si="118">IF(SUMIF($E$9:$OK$9,AI$16,$E11:$OK11)-7=0,1,0)</f>
        <v>0</v>
      </c>
      <c r="AJ19" s="123"/>
      <c r="AK19" s="125">
        <f t="shared" ref="AK19" ca="1" si="119">IF(SUMIF($E$9:$OK$9,AK$16,$E11:$OK11)-7=0,1,0)</f>
        <v>0</v>
      </c>
      <c r="AL19" s="123"/>
      <c r="AM19" s="125">
        <f t="shared" ref="AM19" ca="1" si="120">IF(SUMIF($E$9:$OK$9,AM$16,$E11:$OK11)-7=0,1,0)</f>
        <v>0</v>
      </c>
      <c r="AN19" s="123"/>
      <c r="AO19" s="125">
        <f t="shared" ref="AO19" ca="1" si="121">IF(SUMIF($E$9:$OK$9,AO$16,$E11:$OK11)-7=0,1,0)</f>
        <v>0</v>
      </c>
      <c r="AP19" s="123"/>
      <c r="AQ19" s="125">
        <f t="shared" ref="AQ19" ca="1" si="122">IF(SUMIF($E$9:$OK$9,AQ$16,$E11:$OK11)-7=0,1,0)</f>
        <v>0</v>
      </c>
      <c r="AR19" s="123"/>
      <c r="AS19" s="125">
        <f t="shared" ref="AS19" ca="1" si="123">IF(SUMIF($E$9:$OK$9,AS$16,$E11:$OK11)-7=0,1,0)</f>
        <v>0</v>
      </c>
      <c r="AT19" s="123"/>
      <c r="AU19" s="125">
        <f t="shared" ref="AU19" ca="1" si="124">IF(SUMIF($E$9:$OK$9,AU$16,$E11:$OK11)-7=0,1,0)</f>
        <v>0</v>
      </c>
      <c r="AV19" s="123"/>
      <c r="AW19" s="125">
        <f t="shared" ref="AW19" ca="1" si="125">IF(SUMIF($E$9:$OK$9,AW$16,$E11:$OK11)-7=0,1,0)</f>
        <v>0</v>
      </c>
      <c r="AX19" s="123"/>
      <c r="AY19" s="125">
        <f t="shared" ref="AY19" ca="1" si="126">IF(SUMIF($E$9:$OK$9,AY$16,$E11:$OK11)-7=0,1,0)</f>
        <v>0</v>
      </c>
      <c r="AZ19" s="123"/>
      <c r="BA19" s="125">
        <f t="shared" ref="BA19" ca="1" si="127">IF(SUMIF($E$9:$OK$9,BA$16,$E11:$OK11)-7=0,1,0)</f>
        <v>0</v>
      </c>
      <c r="BB19" s="123"/>
      <c r="BC19" s="125">
        <f t="shared" ref="BC19" ca="1" si="128">IF(SUMIF($E$9:$OK$9,BC$16,$E11:$OK11)-7=0,1,0)</f>
        <v>0</v>
      </c>
      <c r="BD19" s="123"/>
      <c r="BE19" s="125">
        <f t="shared" ref="BE19" ca="1" si="129">IF(SUMIF($E$9:$OK$9,BE$16,$E11:$OK11)-7=0,1,0)</f>
        <v>0</v>
      </c>
      <c r="BF19" s="123"/>
      <c r="BG19" s="125">
        <f t="shared" ref="BG19" ca="1" si="130">IF(SUMIF($E$9:$OK$9,BG$16,$E11:$OK11)-7=0,1,0)</f>
        <v>0</v>
      </c>
      <c r="BH19" s="123"/>
      <c r="BI19" s="125">
        <f t="shared" ref="BI19" ca="1" si="131">IF(SUMIF($E$9:$OK$9,BI$16,$E11:$OK11)-7=0,1,0)</f>
        <v>0</v>
      </c>
      <c r="BJ19" s="123"/>
      <c r="BK19" s="125">
        <f t="shared" ref="BK19" ca="1" si="132">IF(SUMIF($E$9:$OK$9,BK$16,$E11:$OK11)-7=0,1,0)</f>
        <v>0</v>
      </c>
      <c r="BL19" s="123"/>
      <c r="BM19" s="125">
        <f t="shared" ref="BM19" ca="1" si="133">IF(SUMIF($E$9:$OK$9,BM$16,$E11:$OK11)-7=0,1,0)</f>
        <v>0</v>
      </c>
      <c r="BN19" s="123"/>
      <c r="BO19" s="125">
        <f t="shared" ref="BO19" ca="1" si="134">IF(SUMIF($E$9:$OK$9,BO$16,$E11:$OK11)-7=0,1,0)</f>
        <v>0</v>
      </c>
      <c r="BP19" s="123"/>
      <c r="BQ19" s="125">
        <f t="shared" ref="BQ19" ca="1" si="135">IF(SUMIF($E$9:$OK$9,BQ$16,$E11:$OK11)-7=0,1,0)</f>
        <v>0</v>
      </c>
      <c r="BR19" s="123"/>
      <c r="BS19" s="125">
        <f t="shared" ref="BS19" ca="1" si="136">IF(SUMIF($E$9:$OK$9,BS$16,$E11:$OK11)-7=0,1,0)</f>
        <v>0</v>
      </c>
      <c r="BT19" s="123"/>
      <c r="BU19" s="125">
        <f t="shared" ref="BU19" ca="1" si="137">IF(SUMIF($E$9:$OK$9,BU$16,$E11:$OK11)-7=0,1,0)</f>
        <v>0</v>
      </c>
      <c r="BV19" s="123"/>
      <c r="BW19" s="125">
        <f t="shared" ref="BW19" ca="1" si="138">IF(SUMIF($E$9:$OK$9,BW$16,$E11:$OK11)-7=0,1,0)</f>
        <v>0</v>
      </c>
      <c r="BX19" s="123"/>
      <c r="BY19" s="125">
        <f t="shared" ref="BY19" ca="1" si="139">IF(SUMIF($E$9:$OK$9,BY$16,$E11:$OK11)-7=0,1,0)</f>
        <v>0</v>
      </c>
      <c r="BZ19" s="123"/>
      <c r="CA19" s="125">
        <f t="shared" ref="CA19" ca="1" si="140">IF(SUMIF($E$9:$OK$9,CA$16,$E11:$OK11)-7=0,1,0)</f>
        <v>0</v>
      </c>
      <c r="CB19" s="123"/>
      <c r="CC19" s="125">
        <f t="shared" ref="CC19" ca="1" si="141">IF(SUMIF($E$9:$OK$9,CC$16,$E11:$OK11)-7=0,1,0)</f>
        <v>0</v>
      </c>
      <c r="CD19" s="123"/>
      <c r="CE19" s="125">
        <f t="shared" ref="CE19" ca="1" si="142">IF(SUMIF($E$9:$OK$9,CE$16,$E11:$OK11)-7=0,1,0)</f>
        <v>0</v>
      </c>
      <c r="CF19" s="123"/>
      <c r="CG19" s="125">
        <f t="shared" ref="CG19" ca="1" si="143">IF(SUMIF($E$9:$OK$9,CG$16,$E11:$OK11)-7=0,1,0)</f>
        <v>0</v>
      </c>
      <c r="CH19" s="123"/>
      <c r="CI19" s="125">
        <f t="shared" ref="CI19" ca="1" si="144">IF(SUMIF($E$9:$OK$9,CI$16,$E11:$OK11)-7=0,1,0)</f>
        <v>0</v>
      </c>
      <c r="CJ19" s="123"/>
      <c r="CK19" s="125">
        <f t="shared" ref="CK19" ca="1" si="145">IF(SUMIF($E$9:$OK$9,CK$16,$E11:$OK11)-7=0,1,0)</f>
        <v>0</v>
      </c>
      <c r="CL19" s="123"/>
      <c r="CM19" s="125">
        <f t="shared" ref="CM19" ca="1" si="146">IF(SUMIF($E$9:$OK$9,CM$16,$E11:$OK11)-7=0,1,0)</f>
        <v>0</v>
      </c>
      <c r="CN19" s="123"/>
      <c r="CO19" s="125">
        <f t="shared" ref="CO19" ca="1" si="147">IF(SUMIF($E$9:$OK$9,CO$16,$E11:$OK11)-7=0,1,0)</f>
        <v>0</v>
      </c>
      <c r="CP19" s="123"/>
      <c r="CQ19" s="125">
        <f t="shared" ref="CQ19" ca="1" si="148">IF(SUMIF($E$9:$OK$9,CQ$16,$E11:$OK11)-7=0,1,0)</f>
        <v>0</v>
      </c>
      <c r="CR19" s="123"/>
      <c r="CS19" s="125">
        <f t="shared" ref="CS19" ca="1" si="149">IF(SUMIF($E$9:$OK$9,CS$16,$E11:$OK11)-7=0,1,0)</f>
        <v>0</v>
      </c>
      <c r="CT19" s="123"/>
      <c r="CU19" s="125">
        <f t="shared" ref="CU19" ca="1" si="150">IF(SUMIF($E$9:$OK$9,CU$16,$E11:$OK11)-7=0,1,0)</f>
        <v>0</v>
      </c>
      <c r="CV19" s="123"/>
      <c r="CW19" s="125">
        <f t="shared" ref="CW19" ca="1" si="151">IF(SUMIF($E$9:$OK$9,CW$16,$E11:$OK11)-7=0,1,0)</f>
        <v>0</v>
      </c>
      <c r="CX19" s="123"/>
      <c r="CY19" s="125">
        <f t="shared" ref="CY19" ca="1" si="152">IF(SUMIF($E$9:$OK$9,CY$16,$E11:$OK11)-7=0,1,0)</f>
        <v>0</v>
      </c>
      <c r="CZ19" s="123"/>
      <c r="DA19" s="125">
        <f t="shared" ref="DA19" ca="1" si="153">IF(SUMIF($E$9:$OK$9,DA$16,$E11:$OK11)-7=0,1,0)</f>
        <v>0</v>
      </c>
      <c r="DB19" s="123"/>
      <c r="DC19" s="125">
        <f t="shared" ref="DC19" ca="1" si="154">IF(SUMIF($E$9:$OK$9,DC$16,$E11:$OK11)-7=0,1,0)</f>
        <v>0</v>
      </c>
      <c r="DD19" s="123"/>
      <c r="DE19" s="125">
        <f t="shared" ref="DE19" ca="1" si="155">IF(SUMIF($E$9:$OK$9,DE$16,$E11:$OK11)-7=0,1,0)</f>
        <v>0</v>
      </c>
      <c r="DF19" s="123"/>
      <c r="DG19" s="125">
        <f t="shared" ref="DG19" ca="1" si="156">IF(SUMIF($E$9:$OK$9,DG$16,$E11:$OK11)-7=0,1,0)</f>
        <v>0</v>
      </c>
      <c r="DH19" s="123"/>
      <c r="DI19" s="125">
        <f t="shared" ref="DI19" ca="1" si="157">IF(SUMIF($E$9:$OK$9,DI$16,$E11:$OK11)-7=0,1,0)</f>
        <v>0</v>
      </c>
      <c r="DJ19" s="123"/>
      <c r="DK19" s="125">
        <f t="shared" ref="DK19" ca="1" si="158">IF(SUMIF($E$9:$OK$9,DK$16,$E11:$OK11)-7=0,1,0)</f>
        <v>0</v>
      </c>
      <c r="DL19" s="123"/>
      <c r="DM19" s="125">
        <f t="shared" ref="DM19" ca="1" si="159">IF(SUMIF($E$9:$OK$9,DM$16,$E11:$OK11)-7=0,1,0)</f>
        <v>0</v>
      </c>
      <c r="DN19" s="123"/>
      <c r="DO19" s="125">
        <f t="shared" ref="DO19" ca="1" si="160">IF(SUMIF($E$9:$OK$9,DO$16,$E11:$OK11)-7=0,1,0)</f>
        <v>0</v>
      </c>
      <c r="DP19" s="123"/>
      <c r="DQ19" s="125">
        <f t="shared" ref="DQ19" ca="1" si="161">IF(SUMIF($E$9:$OK$9,DQ$16,$E11:$OK11)-7=0,1,0)</f>
        <v>0</v>
      </c>
      <c r="DR19" s="123"/>
      <c r="DS19" s="125">
        <f t="shared" ref="DS19" ca="1" si="162">IF(SUMIF($E$9:$OK$9,DS$16,$E11:$OK11)-7=0,1,0)</f>
        <v>0</v>
      </c>
      <c r="DT19" s="123"/>
      <c r="DU19" s="125">
        <f t="shared" ref="DU19" ca="1" si="163">IF(SUMIF($E$9:$OK$9,DU$16,$E11:$OK11)-7=0,1,0)</f>
        <v>0</v>
      </c>
      <c r="DV19" s="123"/>
      <c r="DW19" t="s">
        <v>233</v>
      </c>
      <c r="DX19">
        <f ca="1">SUM(E19:DV19)</f>
        <v>0</v>
      </c>
      <c r="DY19" s="39" t="s">
        <v>234</v>
      </c>
    </row>
    <row r="20" spans="2:129" ht="13.5" customHeight="1" thickBot="1" x14ac:dyDescent="0.2">
      <c r="B20" s="202" t="s">
        <v>219</v>
      </c>
      <c r="C20" s="203"/>
      <c r="D20" s="204"/>
      <c r="E20" s="233"/>
      <c r="F20" s="124"/>
      <c r="G20" s="233"/>
      <c r="H20" s="124"/>
      <c r="I20" s="233"/>
      <c r="J20" s="124"/>
      <c r="K20" s="233"/>
      <c r="L20" s="124"/>
      <c r="M20" s="233"/>
      <c r="N20" s="124"/>
      <c r="O20" s="233"/>
      <c r="P20" s="124"/>
      <c r="Q20" s="233"/>
      <c r="R20" s="124"/>
      <c r="S20" s="233"/>
      <c r="T20" s="124"/>
      <c r="U20" s="233"/>
      <c r="V20" s="124"/>
      <c r="W20" s="233"/>
      <c r="X20" s="124"/>
      <c r="Y20" s="233"/>
      <c r="Z20" s="124"/>
      <c r="AA20" s="233"/>
      <c r="AB20" s="124"/>
      <c r="AC20" s="233"/>
      <c r="AD20" s="124"/>
      <c r="AE20" s="233"/>
      <c r="AF20" s="124"/>
      <c r="AG20" s="233"/>
      <c r="AH20" s="124"/>
      <c r="AI20" s="233"/>
      <c r="AJ20" s="124"/>
      <c r="AK20" s="233"/>
      <c r="AL20" s="124"/>
      <c r="AM20" s="233"/>
      <c r="AN20" s="124"/>
      <c r="AO20" s="233"/>
      <c r="AP20" s="124"/>
      <c r="AQ20" s="233"/>
      <c r="AR20" s="124"/>
      <c r="AS20" s="233"/>
      <c r="AT20" s="124"/>
      <c r="AU20" s="233"/>
      <c r="AV20" s="124"/>
      <c r="AW20" s="233"/>
      <c r="AX20" s="124"/>
      <c r="AY20" s="233"/>
      <c r="AZ20" s="124"/>
      <c r="BA20" s="233"/>
      <c r="BB20" s="124"/>
      <c r="BC20" s="233"/>
      <c r="BD20" s="124"/>
      <c r="BE20" s="233"/>
      <c r="BF20" s="124"/>
      <c r="BG20" s="233"/>
      <c r="BH20" s="124"/>
      <c r="BI20" s="233"/>
      <c r="BJ20" s="124"/>
      <c r="BK20" s="233"/>
      <c r="BL20" s="124"/>
      <c r="BM20" s="233"/>
      <c r="BN20" s="124"/>
      <c r="BO20" s="233"/>
      <c r="BP20" s="124"/>
      <c r="BQ20" s="233"/>
      <c r="BR20" s="124"/>
      <c r="BS20" s="233"/>
      <c r="BT20" s="124"/>
      <c r="BU20" s="233"/>
      <c r="BV20" s="124"/>
      <c r="BW20" s="233"/>
      <c r="BX20" s="124"/>
      <c r="BY20" s="233"/>
      <c r="BZ20" s="124"/>
      <c r="CA20" s="233"/>
      <c r="CB20" s="124"/>
      <c r="CC20" s="233"/>
      <c r="CD20" s="124"/>
      <c r="CE20" s="233"/>
      <c r="CF20" s="124"/>
      <c r="CG20" s="233"/>
      <c r="CH20" s="124"/>
      <c r="CI20" s="233"/>
      <c r="CJ20" s="124"/>
      <c r="CK20" s="233"/>
      <c r="CL20" s="124"/>
      <c r="CM20" s="233"/>
      <c r="CN20" s="124"/>
      <c r="CO20" s="233"/>
      <c r="CP20" s="124"/>
      <c r="CQ20" s="233"/>
      <c r="CR20" s="124"/>
      <c r="CS20" s="233"/>
      <c r="CT20" s="124"/>
      <c r="CU20" s="233"/>
      <c r="CV20" s="124"/>
      <c r="CW20" s="233"/>
      <c r="CX20" s="124"/>
      <c r="CY20" s="233"/>
      <c r="CZ20" s="124"/>
      <c r="DA20" s="233"/>
      <c r="DB20" s="124"/>
      <c r="DC20" s="233"/>
      <c r="DD20" s="124"/>
      <c r="DE20" s="233"/>
      <c r="DF20" s="124"/>
      <c r="DG20" s="233"/>
      <c r="DH20" s="124"/>
      <c r="DI20" s="233"/>
      <c r="DJ20" s="124"/>
      <c r="DK20" s="233"/>
      <c r="DL20" s="124"/>
      <c r="DM20" s="233"/>
      <c r="DN20" s="124"/>
      <c r="DO20" s="233"/>
      <c r="DP20" s="124"/>
      <c r="DQ20" s="233"/>
      <c r="DR20" s="124"/>
      <c r="DS20" s="233"/>
      <c r="DT20" s="124"/>
      <c r="DU20" s="233"/>
      <c r="DV20" s="124"/>
    </row>
    <row r="21" spans="2:129" ht="13.5" customHeight="1" x14ac:dyDescent="0.15">
      <c r="B21" s="242" t="s">
        <v>9</v>
      </c>
      <c r="C21" s="243"/>
      <c r="D21" s="244"/>
      <c r="E21" s="125">
        <f>COUNTIF($E$13:$OK$13,"土■1■土")+COUNTIF($E$13:$OK$13,"土休1休土")+COUNTIF($E$13:$OK$13,"日■1■日")+COUNTIF($E$13:$OK$13,"日休1休日")</f>
        <v>0</v>
      </c>
      <c r="F21" s="123"/>
      <c r="G21" s="125">
        <f>COUNTIF($E$13:$OK$13,"土■2■土")+COUNTIF($E$13:$OK$13,"土休2休土")+COUNTIF($E$13:$OK$13,"日■2■日")+COUNTIF($E$13:$OK$13,"日休2休日")</f>
        <v>0</v>
      </c>
      <c r="H21" s="123"/>
      <c r="I21" s="125">
        <f>COUNTIF($E$13:$OK$13,"土■3■土")+COUNTIF($E$13:$OK$13,"土休3休土")+COUNTIF($E$13:$OK$13,"日■3■日")+COUNTIF($E$13:$OK$13,"日休3休日")</f>
        <v>0</v>
      </c>
      <c r="J21" s="123"/>
      <c r="K21" s="125">
        <f>COUNTIF($E$13:$OK$13,"土■4■土")+COUNTIF($E$13:$OK$13,"土休4休土")+COUNTIF($E$13:$OK$13,"日■4■日")+COUNTIF($E$13:$OK$13,"日休4休日")</f>
        <v>0</v>
      </c>
      <c r="L21" s="123"/>
      <c r="M21" s="125">
        <f>COUNTIF($E$13:$OK$13,"土■5■土")+COUNTIF($E$13:$OK$13,"土休5休土")+COUNTIF($E$13:$OK$13,"日■5■日")+COUNTIF($E$13:$OK$13,"日休5休日")</f>
        <v>0</v>
      </c>
      <c r="N21" s="123"/>
      <c r="O21" s="125">
        <f>COUNTIF($E$13:$OK$13,"土■6■土")+COUNTIF($E$13:$OK$13,"土休6休土")+COUNTIF($E$13:$OK$13,"日■6■日")+COUNTIF($E$13:$OK$13,"日休6休日")</f>
        <v>0</v>
      </c>
      <c r="P21" s="123"/>
      <c r="Q21" s="125">
        <f>COUNTIF($E$13:$OK$13,"土■7■土")+COUNTIF($E$13:$OK$13,"土休7休土")+COUNTIF($E$13:$OK$13,"日■7■日")+COUNTIF($E$13:$OK$13,"日休7休日")</f>
        <v>0</v>
      </c>
      <c r="R21" s="123"/>
      <c r="S21" s="125">
        <f>COUNTIF($E$13:$OK$13,"土■8■土")+COUNTIF($E$13:$OK$13,"土休8休土")+COUNTIF($E$13:$OK$13,"日■8■日")+COUNTIF($E$13:$OK$13,"日休8休日")</f>
        <v>0</v>
      </c>
      <c r="T21" s="123"/>
      <c r="U21" s="125">
        <f>COUNTIF($E$13:$OK$13,"土■9■土")+COUNTIF($E$13:$OK$13,"土休9休土")+COUNTIF($E$13:$OK$13,"日■9■日")+COUNTIF($E$13:$OK$13,"日休9休日")</f>
        <v>0</v>
      </c>
      <c r="V21" s="123"/>
      <c r="W21" s="125">
        <f>COUNTIF($E$13:$OK$13,"土■10■土")+COUNTIF($E$13:$OK$13,"土休10休土")+COUNTIF($E$13:$OK$13,"日■10■日")+COUNTIF($E$13:$OK$13,"日休10休日")</f>
        <v>0</v>
      </c>
      <c r="X21" s="123"/>
      <c r="Y21" s="125">
        <f>COUNTIF($E$13:$OK$13,"土■11■土")+COUNTIF($E$13:$OK$13,"土休11休土")+COUNTIF($E$13:$OK$13,"日■11■日")+COUNTIF($E$13:$OK$13,"日休11休日")</f>
        <v>0</v>
      </c>
      <c r="Z21" s="123"/>
      <c r="AA21" s="125">
        <f>COUNTIF($E$13:$OK$13,"土■12■土")+COUNTIF($E$13:$OK$13,"土休12休土")+COUNTIF($E$13:$OK$13,"日■12■日")+COUNTIF($E$13:$OK$13,"日休12休日")</f>
        <v>0</v>
      </c>
      <c r="AB21" s="123"/>
      <c r="AC21" s="125">
        <f>COUNTIF($E$13:$OK$13,"土■13■土")+COUNTIF($E$13:$OK$13,"土休13休土")+COUNTIF($E$13:$OK$13,"日■13■日")+COUNTIF($E$13:$OK$13,"日休13休日")</f>
        <v>0</v>
      </c>
      <c r="AD21" s="123"/>
      <c r="AE21" s="125">
        <f>COUNTIF($E$13:$OK$13,"土■14■土")+COUNTIF($E$13:$OK$13,"土休14休土")+COUNTIF($E$13:$OK$13,"日■14■日")+COUNTIF($E$13:$OK$13,"日休14休日")</f>
        <v>0</v>
      </c>
      <c r="AF21" s="123"/>
      <c r="AG21" s="125">
        <f>COUNTIF($E$13:$OK$13,"土■15■土")+COUNTIF($E$13:$OK$13,"土休15休土")+COUNTIF($E$13:$OK$13,"日■15■日")+COUNTIF($E$13:$OK$13,"日休15休日")</f>
        <v>0</v>
      </c>
      <c r="AH21" s="123"/>
      <c r="AI21" s="125">
        <f>COUNTIF($E$13:$OK$13,"土■16■土")+COUNTIF($E$13:$OK$13,"土休16休土")+COUNTIF($E$13:$OK$13,"日■16■日")+COUNTIF($E$13:$OK$13,"日休16休日")</f>
        <v>0</v>
      </c>
      <c r="AJ21" s="123"/>
      <c r="AK21" s="125">
        <f>COUNTIF($E$13:$OK$13,"土■17■土")+COUNTIF($E$13:$OK$13,"土休17休土")+COUNTIF($E$13:$OK$13,"日■17■日")+COUNTIF($E$13:$OK$13,"日休17休日")</f>
        <v>0</v>
      </c>
      <c r="AL21" s="123"/>
      <c r="AM21" s="125">
        <f>COUNTIF($E$13:$OK$13,"土■18■土")+COUNTIF($E$13:$OK$13,"土休18休土")+COUNTIF($E$13:$OK$13,"日■18■日")+COUNTIF($E$13:$OK$13,"日休18休日")</f>
        <v>0</v>
      </c>
      <c r="AN21" s="123"/>
      <c r="AO21" s="125">
        <f>COUNTIF($E$13:$OK$13,"土■19■土")+COUNTIF($E$13:$OK$13,"土休19休土")+COUNTIF($E$13:$OK$13,"日■19■日")+COUNTIF($E$13:$OK$13,"日休19休日")</f>
        <v>0</v>
      </c>
      <c r="AP21" s="123"/>
      <c r="AQ21" s="125">
        <f>COUNTIF($E$13:$OK$13,"土■20■土")+COUNTIF($E$13:$OK$13,"土休20休土")+COUNTIF($E$13:$OK$13,"日■20■日")+COUNTIF($E$13:$OK$13,"日休20休日")</f>
        <v>0</v>
      </c>
      <c r="AR21" s="123"/>
      <c r="AS21" s="125">
        <f>COUNTIF($E$13:$OK$13,"土■21■土")+COUNTIF($E$13:$OK$13,"土休21休土")+COUNTIF($E$13:$OK$13,"日■21■日")+COUNTIF($E$13:$OK$13,"日休21休日")</f>
        <v>0</v>
      </c>
      <c r="AT21" s="123"/>
      <c r="AU21" s="125">
        <f>COUNTIF($E$13:$OK$13,"土■22■土")+COUNTIF($E$13:$OK$13,"土休22休土")+COUNTIF($E$13:$OK$13,"日■22■日")+COUNTIF($E$13:$OK$13,"日休22休日")</f>
        <v>0</v>
      </c>
      <c r="AV21" s="123"/>
      <c r="AW21" s="125">
        <f>COUNTIF($E$13:$OK$13,"土■23■土")+COUNTIF($E$13:$OK$13,"土休23休土")+COUNTIF($E$13:$OK$13,"日■23■日")+COUNTIF($E$13:$OK$13,"日休23休日")</f>
        <v>0</v>
      </c>
      <c r="AX21" s="123"/>
      <c r="AY21" s="125">
        <f>COUNTIF($E$13:$OK$13,"土■24■土")+COUNTIF($E$13:$OK$13,"土休24休土")+COUNTIF($E$13:$OK$13,"日■24■日")+COUNTIF($E$13:$OK$13,"日休24休日")</f>
        <v>0</v>
      </c>
      <c r="AZ21" s="123"/>
      <c r="BA21" s="125">
        <f>COUNTIF($E$13:$OK$13,"土■25■土")+COUNTIF($E$13:$OK$13,"土休25休土")+COUNTIF($E$13:$OK$13,"日■25■日")+COUNTIF($E$13:$OK$13,"日休25休日")</f>
        <v>0</v>
      </c>
      <c r="BB21" s="123"/>
      <c r="BC21" s="125">
        <f>COUNTIF($E$13:$OK$13,"土■26■土")+COUNTIF($E$13:$OK$13,"土休26休土")+COUNTIF($E$13:$OK$13,"日■26■日")+COUNTIF($E$13:$OK$13,"日休26休日")</f>
        <v>0</v>
      </c>
      <c r="BD21" s="123"/>
      <c r="BE21" s="125">
        <f>COUNTIF($E$13:$OK$13,"土■27■土")+COUNTIF($E$13:$OK$13,"土休27休土")+COUNTIF($E$13:$OK$13,"日■27■日")+COUNTIF($E$13:$OK$13,"日休27休日")</f>
        <v>0</v>
      </c>
      <c r="BF21" s="123"/>
      <c r="BG21" s="125">
        <f>COUNTIF($E$13:$OK$13,"土■28■土")+COUNTIF($E$13:$OK$13,"土休28休土")+COUNTIF($E$13:$OK$13,"日■28■日")+COUNTIF($E$13:$OK$13,"日休28休日")</f>
        <v>0</v>
      </c>
      <c r="BH21" s="123"/>
      <c r="BI21" s="125">
        <f>COUNTIF($E$13:$OK$13,"土■29■土")+COUNTIF($E$13:$OK$13,"土休29休土")+COUNTIF($E$13:$OK$13,"日■29■日")+COUNTIF($E$13:$OK$13,"日休29休日")</f>
        <v>0</v>
      </c>
      <c r="BJ21" s="123"/>
      <c r="BK21" s="125">
        <f>COUNTIF($E$13:$OK$13,"土■30■土")+COUNTIF($E$13:$OK$13,"土休30休土")+COUNTIF($E$13:$OK$13,"日■30■日")+COUNTIF($E$13:$OK$13,"日休30休日")</f>
        <v>0</v>
      </c>
      <c r="BL21" s="123"/>
      <c r="BM21" s="125">
        <f>COUNTIF($E$13:$OK$13,"土■31■土")+COUNTIF($E$13:$OK$13,"土休31休土")+COUNTIF($E$13:$OK$13,"日■31■日")+COUNTIF($E$13:$OK$13,"日休31休日")</f>
        <v>0</v>
      </c>
      <c r="BN21" s="123"/>
      <c r="BO21" s="125">
        <f>COUNTIF($E$13:$OK$13,"土■32■土")+COUNTIF($E$13:$OK$13,"土休32休土")+COUNTIF($E$13:$OK$13,"日■32■日")+COUNTIF($E$13:$OK$13,"日休32休日")</f>
        <v>0</v>
      </c>
      <c r="BP21" s="123"/>
      <c r="BQ21" s="125">
        <f>COUNTIF($E$13:$OK$13,"土■33■土")+COUNTIF($E$13:$OK$13,"土休33休土")+COUNTIF($E$13:$OK$13,"日■33■日")+COUNTIF($E$13:$OK$13,"日休33休日")</f>
        <v>0</v>
      </c>
      <c r="BR21" s="123"/>
      <c r="BS21" s="125">
        <f>COUNTIF($E$13:$OK$13,"土■34■土")+COUNTIF($E$13:$OK$13,"土休34休土")+COUNTIF($E$13:$OK$13,"日■34■日")+COUNTIF($E$13:$OK$13,"日休34休日")</f>
        <v>0</v>
      </c>
      <c r="BT21" s="123"/>
      <c r="BU21" s="125">
        <f>COUNTIF($E$13:$OK$13,"土■35■土")+COUNTIF($E$13:$OK$13,"土休35休土")+COUNTIF($E$13:$OK$13,"日■35■日")+COUNTIF($E$13:$OK$13,"日休35休日")</f>
        <v>0</v>
      </c>
      <c r="BV21" s="123"/>
      <c r="BW21" s="125">
        <f>COUNTIF($E$13:$OK$13,"土■36■土")+COUNTIF($E$13:$OK$13,"土休36休土")+COUNTIF($E$13:$OK$13,"日■36■日")+COUNTIF($E$13:$OK$13,"日休36休日")</f>
        <v>0</v>
      </c>
      <c r="BX21" s="123"/>
      <c r="BY21" s="125">
        <f>COUNTIF($E$13:$OK$13,"土■37■土")+COUNTIF($E$13:$OK$13,"土休37休土")+COUNTIF($E$13:$OK$13,"日■37■日")+COUNTIF($E$13:$OK$13,"日休37休日")</f>
        <v>0</v>
      </c>
      <c r="BZ21" s="123"/>
      <c r="CA21" s="125">
        <f>COUNTIF($E$13:$OK$13,"土■38■土")+COUNTIF($E$13:$OK$13,"土休38休土")+COUNTIF($E$13:$OK$13,"日■38■日")+COUNTIF($E$13:$OK$13,"日休38休日")</f>
        <v>0</v>
      </c>
      <c r="CB21" s="123"/>
      <c r="CC21" s="125">
        <f>COUNTIF($E$13:$OK$13,"土■39■土")+COUNTIF($E$13:$OK$13,"土休39休土")+COUNTIF($E$13:$OK$13,"日■39■日")+COUNTIF($E$13:$OK$13,"日休39休日")</f>
        <v>0</v>
      </c>
      <c r="CD21" s="123"/>
      <c r="CE21" s="125">
        <f>COUNTIF($E$13:$OK$13,"土■40■土")+COUNTIF($E$13:$OK$13,"土休40休土")+COUNTIF($E$13:$OK$13,"日■40■日")+COUNTIF($E$13:$OK$13,"日休40休日")</f>
        <v>0</v>
      </c>
      <c r="CF21" s="123"/>
      <c r="CG21" s="125">
        <f>COUNTIF($E$13:$OK$13,"土■41■土")+COUNTIF($E$13:$OK$13,"土休41休土")+COUNTIF($E$13:$OK$13,"日■41■日")+COUNTIF($E$13:$OK$13,"日休41休日")</f>
        <v>0</v>
      </c>
      <c r="CH21" s="123"/>
      <c r="CI21" s="125">
        <f>COUNTIF($E$13:$OK$13,"土■42■土")+COUNTIF($E$13:$OK$13,"土休42休土")+COUNTIF($E$13:$OK$13,"日■42■日")+COUNTIF($E$13:$OK$13,"日休42休日")</f>
        <v>0</v>
      </c>
      <c r="CJ21" s="123"/>
      <c r="CK21" s="125">
        <f>COUNTIF($E$13:$OK$13,"土■43■土")+COUNTIF($E$13:$OK$13,"土休43休土")+COUNTIF($E$13:$OK$13,"日■43■日")+COUNTIF($E$13:$OK$13,"日休43休日")</f>
        <v>0</v>
      </c>
      <c r="CL21" s="123"/>
      <c r="CM21" s="125">
        <f>COUNTIF($E$13:$OK$13,"土■44■土")+COUNTIF($E$13:$OK$13,"土休44休土")+COUNTIF($E$13:$OK$13,"日■44■日")+COUNTIF($E$13:$OK$13,"日休44休日")</f>
        <v>0</v>
      </c>
      <c r="CN21" s="123"/>
      <c r="CO21" s="125">
        <f>COUNTIF($E$13:$OK$13,"土■45■土")+COUNTIF($E$13:$OK$13,"土休45休土")+COUNTIF($E$13:$OK$13,"日■45■日")+COUNTIF($E$13:$OK$13,"日休45休日")</f>
        <v>0</v>
      </c>
      <c r="CP21" s="123"/>
      <c r="CQ21" s="125">
        <f>COUNTIF($E$13:$OK$13,"土■46■土")+COUNTIF($E$13:$OK$13,"土休46休土")+COUNTIF($E$13:$OK$13,"日■46■日")+COUNTIF($E$13:$OK$13,"日休46休日")</f>
        <v>0</v>
      </c>
      <c r="CR21" s="123"/>
      <c r="CS21" s="125">
        <f>COUNTIF($E$13:$OK$13,"土■47■土")+COUNTIF($E$13:$OK$13,"土休47休土")+COUNTIF($E$13:$OK$13,"日■47■日")+COUNTIF($E$13:$OK$13,"日休47休日")</f>
        <v>0</v>
      </c>
      <c r="CT21" s="123"/>
      <c r="CU21" s="125">
        <f>COUNTIF($E$13:$OK$13,"土■48■土")+COUNTIF($E$13:$OK$13,"土休48休土")+COUNTIF($E$13:$OK$13,"日■48■日")+COUNTIF($E$13:$OK$13,"日休48休日")</f>
        <v>0</v>
      </c>
      <c r="CV21" s="123"/>
      <c r="CW21" s="125">
        <f>COUNTIF($E$13:$OK$13,"土■49■土")+COUNTIF($E$13:$OK$13,"土休49休土")+COUNTIF($E$13:$OK$13,"日■49■日")+COUNTIF($E$13:$OK$13,"日休49休日")</f>
        <v>0</v>
      </c>
      <c r="CX21" s="123"/>
      <c r="CY21" s="125">
        <f>COUNTIF($E$13:$OK$13,"土■50■土")+COUNTIF($E$13:$OK$13,"土休50休土")+COUNTIF($E$13:$OK$13,"日■50■日")+COUNTIF($E$13:$OK$13,"日休50休日")</f>
        <v>0</v>
      </c>
      <c r="CZ21" s="123"/>
      <c r="DA21" s="125">
        <f>COUNTIF($E$13:$OK$13,"土■51■土")+COUNTIF($E$13:$OK$13,"土休51休土")+COUNTIF($E$13:$OK$13,"日■51■日")+COUNTIF($E$13:$OK$13,"日休51休日")</f>
        <v>0</v>
      </c>
      <c r="DB21" s="123"/>
      <c r="DC21" s="125">
        <f>COUNTIF($E$13:$OK$13,"土■52■土")+COUNTIF($E$13:$OK$13,"土休52休土")+COUNTIF($E$13:$OK$13,"日■52■日")+COUNTIF($E$13:$OK$13,"日休52休日")</f>
        <v>0</v>
      </c>
      <c r="DD21" s="123"/>
      <c r="DE21" s="125">
        <f>COUNTIF($E$13:$OK$13,"土■53■土")+COUNTIF($E$13:$OK$13,"土休53休土")+COUNTIF($E$13:$OK$13,"日■53■日")+COUNTIF($E$13:$OK$13,"日休53休日")</f>
        <v>0</v>
      </c>
      <c r="DF21" s="123"/>
      <c r="DG21" s="125">
        <f>COUNTIF($E$13:$OK$13,"土■54■土")+COUNTIF($E$13:$OK$13,"土休54休土")+COUNTIF($E$13:$OK$13,"日■54■日")+COUNTIF($E$13:$OK$13,"日休54休日")</f>
        <v>0</v>
      </c>
      <c r="DH21" s="123"/>
      <c r="DI21" s="125">
        <f>COUNTIF($E$13:$OK$13,"土■55■土")+COUNTIF($E$13:$OK$13,"土休55休土")+COUNTIF($E$13:$OK$13,"日■55■日")+COUNTIF($E$13:$OK$13,"日休55休日")</f>
        <v>0</v>
      </c>
      <c r="DJ21" s="123"/>
      <c r="DK21" s="125">
        <f>COUNTIF($E$13:$OK$13,"土■56■土")+COUNTIF($E$13:$OK$13,"土休56休土")+COUNTIF($E$13:$OK$13,"日■56■日")+COUNTIF($E$13:$OK$13,"日休56休日")</f>
        <v>0</v>
      </c>
      <c r="DL21" s="123"/>
      <c r="DM21" s="125">
        <f>COUNTIF($E$13:$OK$13,"土■57■土")+COUNTIF($E$13:$OK$13,"土休57休土")+COUNTIF($E$13:$OK$13,"日■57■日")+COUNTIF($E$13:$OK$13,"日休57休日")</f>
        <v>0</v>
      </c>
      <c r="DN21" s="123"/>
      <c r="DO21" s="125">
        <f>COUNTIF($E$13:$OK$13,"土■58■土")+COUNTIF($E$13:$OK$13,"土休58休土")+COUNTIF($E$13:$OK$13,"日■58■日")+COUNTIF($E$13:$OK$13,"日休58休日")</f>
        <v>0</v>
      </c>
      <c r="DP21" s="123"/>
      <c r="DQ21" s="125">
        <f>COUNTIF($E$13:$OK$13,"土■59■土")+COUNTIF($E$13:$OK$13,"土休59休土")+COUNTIF($E$13:$OK$13,"日■59■日")+COUNTIF($E$13:$OK$13,"日休59休日")</f>
        <v>0</v>
      </c>
      <c r="DR21" s="123"/>
      <c r="DS21" s="125">
        <f>COUNTIF($E$13:$OK$13,"土■60■土")+COUNTIF($E$13:$OK$13,"土休60休土")+COUNTIF($E$13:$OK$13,"日■60■日")+COUNTIF($E$13:$OK$13,"日休60休日")</f>
        <v>0</v>
      </c>
      <c r="DT21" s="123"/>
      <c r="DU21" s="125">
        <f>COUNTIF($E$13:$OK$13,"土■61■土")+COUNTIF($E$13:$OK$13,"土休61休土")+COUNTIF($E$13:$OK$13,"日■61■日")+COUNTIF($E$13:$OK$13,"日休61休日")</f>
        <v>0</v>
      </c>
      <c r="DV21" s="123"/>
    </row>
    <row r="22" spans="2:129" ht="13.5" customHeight="1" x14ac:dyDescent="0.15">
      <c r="B22" s="200" t="s">
        <v>10</v>
      </c>
      <c r="C22" s="135"/>
      <c r="D22" s="201"/>
      <c r="E22" s="125">
        <f>COUNTIF($E$14:$OK$14,"土■1■土")+COUNTIF($E$14:$OK$14,"土休1休土")+COUNTIF($E$14:$OK$14,"日■1■日")+COUNTIF($E$14:$OK$14,"日休1休日")</f>
        <v>0</v>
      </c>
      <c r="F22" s="123"/>
      <c r="G22" s="125">
        <f>COUNTIF($E$14:$OK$14,"土■2■土")+COUNTIF($E$14:$OK$14,"土休2休土")+COUNTIF($E$14:$OK$14,"日■2■日")+COUNTIF($E$14:$OK$14,"日休2休日")</f>
        <v>0</v>
      </c>
      <c r="H22" s="123"/>
      <c r="I22" s="125">
        <f>COUNTIF($E$14:$OK$14,"土■3■土")+COUNTIF($E$14:$OK$14,"土休3休土")+COUNTIF($E$14:$OK$14,"日■3■日")+COUNTIF($E$14:$OK$14,"日休3休日")</f>
        <v>0</v>
      </c>
      <c r="J22" s="123"/>
      <c r="K22" s="125">
        <f>COUNTIF($E$14:$OK$14,"土■4■土")+COUNTIF($E$14:$OK$14,"土休4休土")+COUNTIF($E$14:$OK$14,"日■4■日")+COUNTIF($E$14:$OK$14,"日休4休日")</f>
        <v>0</v>
      </c>
      <c r="L22" s="123"/>
      <c r="M22" s="125">
        <f>COUNTIF($E$14:$OK$14,"土■5■土")+COUNTIF($E$14:$OK$14,"土休5休土")+COUNTIF($E$14:$OK$14,"日■5■日")+COUNTIF($E$14:$OK$14,"日休5休日")</f>
        <v>0</v>
      </c>
      <c r="N22" s="123"/>
      <c r="O22" s="125">
        <f>COUNTIF($E$14:$OK$14,"土■6■土")+COUNTIF($E$14:$OK$14,"土休6休土")+COUNTIF($E$14:$OK$14,"日■6■日")+COUNTIF($E$14:$OK$14,"日休6休日")</f>
        <v>0</v>
      </c>
      <c r="P22" s="123"/>
      <c r="Q22" s="125">
        <f>COUNTIF($E$14:$OK$14,"土■7■土")+COUNTIF($E$14:$OK$14,"土休7休土")+COUNTIF($E$14:$OK$14,"日■7■日")+COUNTIF($E$14:$OK$14,"日休7休日")</f>
        <v>0</v>
      </c>
      <c r="R22" s="123"/>
      <c r="S22" s="125">
        <f>COUNTIF($E$14:$OK$14,"土■8■土")+COUNTIF($E$14:$OK$14,"土休8休土")+COUNTIF($E$14:$OK$14,"日■8■日")+COUNTIF($E$14:$OK$14,"日休8休日")</f>
        <v>0</v>
      </c>
      <c r="T22" s="123"/>
      <c r="U22" s="125">
        <f>COUNTIF($E$14:$OK$14,"土■9■土")+COUNTIF($E$14:$OK$14,"土休9休土")+COUNTIF($E$14:$OK$14,"日■9■日")+COUNTIF($E$14:$OK$14,"日休9休日")</f>
        <v>0</v>
      </c>
      <c r="V22" s="123"/>
      <c r="W22" s="125">
        <f>COUNTIF($E$14:$OK$14,"土■10■土")+COUNTIF($E$14:$OK$14,"土休10休土")+COUNTIF($E$14:$OK$14,"日■10■日")+COUNTIF($E$14:$OK$14,"日休10休日")</f>
        <v>0</v>
      </c>
      <c r="X22" s="123"/>
      <c r="Y22" s="125">
        <f>COUNTIF($E$14:$OK$14,"土■11■土")+COUNTIF($E$14:$OK$14,"土休11休土")+COUNTIF($E$14:$OK$14,"日■11■日")+COUNTIF($E$14:$OK$14,"日休11休日")</f>
        <v>0</v>
      </c>
      <c r="Z22" s="123"/>
      <c r="AA22" s="125">
        <f>COUNTIF($E$14:$OK$14,"土■12■土")+COUNTIF($E$14:$OK$14,"土休12休土")+COUNTIF($E$14:$OK$14,"日■12■日")+COUNTIF($E$14:$OK$14,"日休12休日")</f>
        <v>0</v>
      </c>
      <c r="AB22" s="123"/>
      <c r="AC22" s="125">
        <f>COUNTIF($E$14:$OK$14,"土■13■土")+COUNTIF($E$14:$OK$14,"土休13休土")+COUNTIF($E$14:$OK$14,"日■13■日")+COUNTIF($E$14:$OK$14,"日休13休日")</f>
        <v>0</v>
      </c>
      <c r="AD22" s="123"/>
      <c r="AE22" s="125">
        <f>COUNTIF($E$14:$OK$14,"土■14■土")+COUNTIF($E$14:$OK$14,"土休14休土")+COUNTIF($E$14:$OK$14,"日■14■日")+COUNTIF($E$14:$OK$14,"日休14休日")</f>
        <v>0</v>
      </c>
      <c r="AF22" s="123"/>
      <c r="AG22" s="125">
        <f>COUNTIF($E$14:$OK$14,"土■15■土")+COUNTIF($E$14:$OK$14,"土休15休土")+COUNTIF($E$14:$OK$14,"日■15■日")+COUNTIF($E$14:$OK$14,"日休15休日")</f>
        <v>0</v>
      </c>
      <c r="AH22" s="123"/>
      <c r="AI22" s="125">
        <f>COUNTIF($E$14:$OK$14,"土■16■土")+COUNTIF($E$14:$OK$14,"土休16休土")+COUNTIF($E$14:$OK$14,"日■16■日")+COUNTIF($E$14:$OK$14,"日休16休日")</f>
        <v>0</v>
      </c>
      <c r="AJ22" s="123"/>
      <c r="AK22" s="125">
        <f>COUNTIF($E$14:$OK$14,"土■17■土")+COUNTIF($E$14:$OK$14,"土休17休土")+COUNTIF($E$14:$OK$14,"日■17■日")+COUNTIF($E$14:$OK$14,"日休17休日")</f>
        <v>0</v>
      </c>
      <c r="AL22" s="123"/>
      <c r="AM22" s="125">
        <f>COUNTIF($E$14:$OK$14,"土■18■土")+COUNTIF($E$14:$OK$14,"土休18休土")+COUNTIF($E$14:$OK$14,"日■18■日")+COUNTIF($E$14:$OK$14,"日休18休日")</f>
        <v>0</v>
      </c>
      <c r="AN22" s="123"/>
      <c r="AO22" s="125">
        <f>COUNTIF($E$14:$OK$14,"土■19■土")+COUNTIF($E$14:$OK$14,"土休19休土")+COUNTIF($E$14:$OK$14,"日■19■日")+COUNTIF($E$14:$OK$14,"日休19休日")</f>
        <v>0</v>
      </c>
      <c r="AP22" s="123"/>
      <c r="AQ22" s="125">
        <f>COUNTIF($E$14:$OK$14,"土■20■土")+COUNTIF($E$14:$OK$14,"土休20休土")+COUNTIF($E$14:$OK$14,"日■20■日")+COUNTIF($E$14:$OK$14,"日休20休日")</f>
        <v>0</v>
      </c>
      <c r="AR22" s="123"/>
      <c r="AS22" s="125">
        <f>COUNTIF($E$14:$OK$14,"土■21■土")+COUNTIF($E$14:$OK$14,"土休21休土")+COUNTIF($E$14:$OK$14,"日■21■日")+COUNTIF($E$14:$OK$14,"日休21休日")</f>
        <v>0</v>
      </c>
      <c r="AT22" s="123"/>
      <c r="AU22" s="125">
        <f>COUNTIF($E$14:$OK$14,"土■22■土")+COUNTIF($E$14:$OK$14,"土休22休土")+COUNTIF($E$14:$OK$14,"日■22■日")+COUNTIF($E$14:$OK$14,"日休22休日")</f>
        <v>0</v>
      </c>
      <c r="AV22" s="123"/>
      <c r="AW22" s="125">
        <f>COUNTIF($E$14:$OK$14,"土■23■土")+COUNTIF($E$14:$OK$14,"土休23休土")+COUNTIF($E$14:$OK$14,"日■23■日")+COUNTIF($E$14:$OK$14,"日休23休日")</f>
        <v>0</v>
      </c>
      <c r="AX22" s="123"/>
      <c r="AY22" s="125">
        <f>COUNTIF($E$14:$OK$14,"土■24■土")+COUNTIF($E$14:$OK$14,"土休24休土")+COUNTIF($E$14:$OK$14,"日■24■日")+COUNTIF($E$14:$OK$14,"日休24休日")</f>
        <v>0</v>
      </c>
      <c r="AZ22" s="123"/>
      <c r="BA22" s="125">
        <f>COUNTIF($E$14:$OK$14,"土■25■土")+COUNTIF($E$14:$OK$14,"土休25休土")+COUNTIF($E$14:$OK$14,"日■25■日")+COUNTIF($E$14:$OK$14,"日休25休日")</f>
        <v>0</v>
      </c>
      <c r="BB22" s="123"/>
      <c r="BC22" s="125">
        <f>COUNTIF($E$14:$OK$14,"土■26■土")+COUNTIF($E$14:$OK$14,"土休26休土")+COUNTIF($E$14:$OK$14,"日■26■日")+COUNTIF($E$14:$OK$14,"日休26休日")</f>
        <v>0</v>
      </c>
      <c r="BD22" s="123"/>
      <c r="BE22" s="125">
        <f>COUNTIF($E$14:$OK$14,"土■27■土")+COUNTIF($E$14:$OK$14,"土休27休土")+COUNTIF($E$14:$OK$14,"日■27■日")+COUNTIF($E$14:$OK$14,"日休27休日")</f>
        <v>0</v>
      </c>
      <c r="BF22" s="123"/>
      <c r="BG22" s="125">
        <f>COUNTIF($E$14:$OK$14,"土■28■土")+COUNTIF($E$14:$OK$14,"土休28休土")+COUNTIF($E$14:$OK$14,"日■28■日")+COUNTIF($E$14:$OK$14,"日休28休日")</f>
        <v>0</v>
      </c>
      <c r="BH22" s="123"/>
      <c r="BI22" s="125">
        <f>COUNTIF($E$14:$OK$14,"土■29■土")+COUNTIF($E$14:$OK$14,"土休29休土")+COUNTIF($E$14:$OK$14,"日■29■日")+COUNTIF($E$14:$OK$14,"日休29休日")</f>
        <v>0</v>
      </c>
      <c r="BJ22" s="123"/>
      <c r="BK22" s="125">
        <f>COUNTIF($E$14:$OK$14,"土■30■土")+COUNTIF($E$14:$OK$14,"土休30休土")+COUNTIF($E$14:$OK$14,"日■30■日")+COUNTIF($E$14:$OK$14,"日休30休日")</f>
        <v>0</v>
      </c>
      <c r="BL22" s="123"/>
      <c r="BM22" s="125">
        <f>COUNTIF($E$14:$OK$14,"土■31■土")+COUNTIF($E$14:$OK$14,"土休31休土")+COUNTIF($E$14:$OK$14,"日■31■日")+COUNTIF($E$14:$OK$14,"日休31休日")</f>
        <v>0</v>
      </c>
      <c r="BN22" s="123"/>
      <c r="BO22" s="125">
        <f>COUNTIF($E$14:$OK$14,"土■32■土")+COUNTIF($E$14:$OK$14,"土休32休土")+COUNTIF($E$14:$OK$14,"日■32■日")+COUNTIF($E$14:$OK$14,"日休32休日")</f>
        <v>0</v>
      </c>
      <c r="BP22" s="123"/>
      <c r="BQ22" s="125">
        <f>COUNTIF($E$14:$OK$14,"土■33■土")+COUNTIF($E$14:$OK$14,"土休33休土")+COUNTIF($E$14:$OK$14,"日■33■日")+COUNTIF($E$14:$OK$14,"日休33休日")</f>
        <v>0</v>
      </c>
      <c r="BR22" s="123"/>
      <c r="BS22" s="125">
        <f>COUNTIF($E$14:$OK$14,"土■34■土")+COUNTIF($E$14:$OK$14,"土休34休土")+COUNTIF($E$14:$OK$14,"日■34■日")+COUNTIF($E$14:$OK$14,"日休34休日")</f>
        <v>0</v>
      </c>
      <c r="BT22" s="123"/>
      <c r="BU22" s="125">
        <f>COUNTIF($E$14:$OK$14,"土■35■土")+COUNTIF($E$14:$OK$14,"土休35休土")+COUNTIF($E$14:$OK$14,"日■35■日")+COUNTIF($E$14:$OK$14,"日休35休日")</f>
        <v>0</v>
      </c>
      <c r="BV22" s="123"/>
      <c r="BW22" s="125">
        <f>COUNTIF($E$14:$OK$14,"土■36■土")+COUNTIF($E$14:$OK$14,"土休36休土")+COUNTIF($E$14:$OK$14,"日■36■日")+COUNTIF($E$14:$OK$14,"日休36休日")</f>
        <v>0</v>
      </c>
      <c r="BX22" s="123"/>
      <c r="BY22" s="125">
        <f>COUNTIF($E$14:$OK$14,"土■37■土")+COUNTIF($E$14:$OK$14,"土休37休土")+COUNTIF($E$14:$OK$14,"日■37■日")+COUNTIF($E$14:$OK$14,"日休37休日")</f>
        <v>0</v>
      </c>
      <c r="BZ22" s="123"/>
      <c r="CA22" s="125">
        <f>COUNTIF($E$14:$OK$14,"土■38■土")+COUNTIF($E$14:$OK$14,"土休38休土")+COUNTIF($E$14:$OK$14,"日■38■日")+COUNTIF($E$14:$OK$14,"日休38休日")</f>
        <v>0</v>
      </c>
      <c r="CB22" s="123"/>
      <c r="CC22" s="125">
        <f>COUNTIF($E$14:$OK$14,"土■39■土")+COUNTIF($E$14:$OK$14,"土休39休土")+COUNTIF($E$14:$OK$14,"日■39■日")+COUNTIF($E$14:$OK$14,"日休39休日")</f>
        <v>0</v>
      </c>
      <c r="CD22" s="123"/>
      <c r="CE22" s="125">
        <f>COUNTIF($E$14:$OK$14,"土■40■土")+COUNTIF($E$14:$OK$14,"土休40休土")+COUNTIF($E$14:$OK$14,"日■40■日")+COUNTIF($E$14:$OK$14,"日休40休日")</f>
        <v>0</v>
      </c>
      <c r="CF22" s="123"/>
      <c r="CG22" s="125">
        <f>COUNTIF($E$14:$OK$14,"土■41■土")+COUNTIF($E$14:$OK$14,"土休41休土")+COUNTIF($E$14:$OK$14,"日■41■日")+COUNTIF($E$14:$OK$14,"日休41休日")</f>
        <v>0</v>
      </c>
      <c r="CH22" s="123"/>
      <c r="CI22" s="125">
        <f>COUNTIF($E$14:$OK$14,"土■42■土")+COUNTIF($E$14:$OK$14,"土休42休土")+COUNTIF($E$14:$OK$14,"日■42■日")+COUNTIF($E$14:$OK$14,"日休42休日")</f>
        <v>0</v>
      </c>
      <c r="CJ22" s="123"/>
      <c r="CK22" s="125">
        <f>COUNTIF($E$14:$OK$14,"土■43■土")+COUNTIF($E$14:$OK$14,"土休43休土")+COUNTIF($E$14:$OK$14,"日■43■日")+COUNTIF($E$14:$OK$14,"日休43休日")</f>
        <v>0</v>
      </c>
      <c r="CL22" s="123"/>
      <c r="CM22" s="125">
        <f>COUNTIF($E$14:$OK$14,"土■44■土")+COUNTIF($E$14:$OK$14,"土休44休土")+COUNTIF($E$14:$OK$14,"日■44■日")+COUNTIF($E$14:$OK$14,"日休44休日")</f>
        <v>0</v>
      </c>
      <c r="CN22" s="123"/>
      <c r="CO22" s="125">
        <f>COUNTIF($E$14:$OK$14,"土■45■土")+COUNTIF($E$14:$OK$14,"土休45休土")+COUNTIF($E$14:$OK$14,"日■45■日")+COUNTIF($E$14:$OK$14,"日休45休日")</f>
        <v>0</v>
      </c>
      <c r="CP22" s="123"/>
      <c r="CQ22" s="125">
        <f>COUNTIF($E$14:$OK$14,"土■46■土")+COUNTIF($E$14:$OK$14,"土休46休土")+COUNTIF($E$14:$OK$14,"日■46■日")+COUNTIF($E$14:$OK$14,"日休46休日")</f>
        <v>0</v>
      </c>
      <c r="CR22" s="123"/>
      <c r="CS22" s="125">
        <f>COUNTIF($E$14:$OK$14,"土■47■土")+COUNTIF($E$14:$OK$14,"土休47休土")+COUNTIF($E$14:$OK$14,"日■47■日")+COUNTIF($E$14:$OK$14,"日休47休日")</f>
        <v>0</v>
      </c>
      <c r="CT22" s="123"/>
      <c r="CU22" s="125">
        <f>COUNTIF($E$14:$OK$14,"土■48■土")+COUNTIF($E$14:$OK$14,"土休48休土")+COUNTIF($E$14:$OK$14,"日■48■日")+COUNTIF($E$14:$OK$14,"日休48休日")</f>
        <v>0</v>
      </c>
      <c r="CV22" s="123"/>
      <c r="CW22" s="125">
        <f>COUNTIF($E$14:$OK$14,"土■49■土")+COUNTIF($E$14:$OK$14,"土休49休土")+COUNTIF($E$14:$OK$14,"日■49■日")+COUNTIF($E$14:$OK$14,"日休49休日")</f>
        <v>0</v>
      </c>
      <c r="CX22" s="123"/>
      <c r="CY22" s="125">
        <f>COUNTIF($E$14:$OK$14,"土■50■土")+COUNTIF($E$14:$OK$14,"土休50休土")+COUNTIF($E$14:$OK$14,"日■50■日")+COUNTIF($E$14:$OK$14,"日休50休日")</f>
        <v>0</v>
      </c>
      <c r="CZ22" s="123"/>
      <c r="DA22" s="125">
        <f>COUNTIF($E$14:$OK$14,"土■51■土")+COUNTIF($E$14:$OK$14,"土休51休土")+COUNTIF($E$14:$OK$14,"日■51■日")+COUNTIF($E$14:$OK$14,"日休51休日")</f>
        <v>0</v>
      </c>
      <c r="DB22" s="123"/>
      <c r="DC22" s="125">
        <f>COUNTIF($E$14:$OK$14,"土■52■土")+COUNTIF($E$14:$OK$14,"土休52休土")+COUNTIF($E$14:$OK$14,"日■52■日")+COUNTIF($E$14:$OK$14,"日休52休日")</f>
        <v>0</v>
      </c>
      <c r="DD22" s="123"/>
      <c r="DE22" s="125">
        <f>COUNTIF($E$14:$OK$14,"土■53■土")+COUNTIF($E$14:$OK$14,"土休53休土")+COUNTIF($E$14:$OK$14,"日■53■日")+COUNTIF($E$14:$OK$14,"日休53休日")</f>
        <v>0</v>
      </c>
      <c r="DF22" s="123"/>
      <c r="DG22" s="125">
        <f>COUNTIF($E$14:$OK$14,"土■54■土")+COUNTIF($E$14:$OK$14,"土休54休土")+COUNTIF($E$14:$OK$14,"日■54■日")+COUNTIF($E$14:$OK$14,"日休54休日")</f>
        <v>0</v>
      </c>
      <c r="DH22" s="123"/>
      <c r="DI22" s="125">
        <f>COUNTIF($E$14:$OK$14,"土■55■土")+COUNTIF($E$14:$OK$14,"土休55休土")+COUNTIF($E$14:$OK$14,"日■55■日")+COUNTIF($E$14:$OK$14,"日休55休日")</f>
        <v>0</v>
      </c>
      <c r="DJ22" s="123"/>
      <c r="DK22" s="125">
        <f>COUNTIF($E$14:$OK$14,"土■56■土")+COUNTIF($E$14:$OK$14,"土休56休土")+COUNTIF($E$14:$OK$14,"日■56■日")+COUNTIF($E$14:$OK$14,"日休56休日")</f>
        <v>0</v>
      </c>
      <c r="DL22" s="123"/>
      <c r="DM22" s="125">
        <f>COUNTIF($E$14:$OK$14,"土■57■土")+COUNTIF($E$14:$OK$14,"土休57休土")+COUNTIF($E$14:$OK$14,"日■57■日")+COUNTIF($E$14:$OK$14,"日休57休日")</f>
        <v>0</v>
      </c>
      <c r="DN22" s="123"/>
      <c r="DO22" s="125">
        <f>COUNTIF($E$14:$OK$14,"土■58■土")+COUNTIF($E$14:$OK$14,"土休58休土")+COUNTIF($E$14:$OK$14,"日■58■日")+COUNTIF($E$14:$OK$14,"日休58休日")</f>
        <v>0</v>
      </c>
      <c r="DP22" s="123"/>
      <c r="DQ22" s="125">
        <f>COUNTIF($E$14:$OK$14,"土■59■土")+COUNTIF($E$14:$OK$14,"土休59休土")+COUNTIF($E$14:$OK$14,"日■59■日")+COUNTIF($E$14:$OK$14,"日休59休日")</f>
        <v>0</v>
      </c>
      <c r="DR22" s="123"/>
      <c r="DS22" s="125">
        <f>COUNTIF($E$14:$OK$14,"土■60■土")+COUNTIF($E$14:$OK$14,"土休60休土")+COUNTIF($E$14:$OK$14,"日■60■日")+COUNTIF($E$14:$OK$14,"日休60休日")</f>
        <v>0</v>
      </c>
      <c r="DT22" s="123"/>
      <c r="DU22" s="125">
        <f>COUNTIF($E$14:$OK$14,"土■61■土")+COUNTIF($E$14:$OK$14,"土休61休土")+COUNTIF($E$14:$OK$14,"日■61■日")+COUNTIF($E$14:$OK$14,"日休61休日")</f>
        <v>0</v>
      </c>
      <c r="DV22" s="123"/>
    </row>
    <row r="23" spans="2:129" ht="13.5" customHeight="1" thickBot="1" x14ac:dyDescent="0.2">
      <c r="B23" s="202" t="s">
        <v>225</v>
      </c>
      <c r="C23" s="203"/>
      <c r="D23" s="204"/>
      <c r="E23" s="125"/>
      <c r="F23" s="123"/>
      <c r="G23" s="125"/>
      <c r="H23" s="123"/>
      <c r="I23" s="125"/>
      <c r="J23" s="123"/>
      <c r="K23" s="125"/>
      <c r="L23" s="123"/>
      <c r="M23" s="125"/>
      <c r="N23" s="123"/>
      <c r="O23" s="125"/>
      <c r="P23" s="123"/>
      <c r="Q23" s="125"/>
      <c r="R23" s="123"/>
      <c r="S23" s="125"/>
      <c r="T23" s="123"/>
      <c r="U23" s="125"/>
      <c r="V23" s="123"/>
      <c r="W23" s="125"/>
      <c r="X23" s="123"/>
      <c r="Y23" s="125"/>
      <c r="Z23" s="123"/>
      <c r="AA23" s="125"/>
      <c r="AB23" s="123"/>
      <c r="AC23" s="125"/>
      <c r="AD23" s="123"/>
      <c r="AE23" s="125"/>
      <c r="AF23" s="123"/>
      <c r="AG23" s="125"/>
      <c r="AH23" s="123"/>
      <c r="AI23" s="125"/>
      <c r="AJ23" s="123"/>
      <c r="AK23" s="125"/>
      <c r="AL23" s="123"/>
      <c r="AM23" s="125"/>
      <c r="AN23" s="123"/>
      <c r="AO23" s="125"/>
      <c r="AP23" s="123"/>
      <c r="AQ23" s="125"/>
      <c r="AR23" s="123"/>
      <c r="AS23" s="125"/>
      <c r="AT23" s="123"/>
      <c r="AU23" s="125"/>
      <c r="AV23" s="123"/>
      <c r="AW23" s="125"/>
      <c r="AX23" s="123"/>
      <c r="AY23" s="125"/>
      <c r="AZ23" s="123"/>
      <c r="BA23" s="125"/>
      <c r="BB23" s="123"/>
      <c r="BC23" s="125"/>
      <c r="BD23" s="123"/>
      <c r="BE23" s="125"/>
      <c r="BF23" s="123"/>
      <c r="BG23" s="125"/>
      <c r="BH23" s="123"/>
      <c r="BI23" s="125"/>
      <c r="BJ23" s="123"/>
      <c r="BK23" s="125"/>
      <c r="BL23" s="123"/>
      <c r="BM23" s="125"/>
      <c r="BN23" s="123"/>
      <c r="BO23" s="125"/>
      <c r="BP23" s="123"/>
      <c r="BQ23" s="125"/>
      <c r="BR23" s="123"/>
      <c r="BS23" s="125"/>
      <c r="BT23" s="123"/>
      <c r="BU23" s="125"/>
      <c r="BV23" s="123"/>
      <c r="BW23" s="125"/>
      <c r="BX23" s="123"/>
      <c r="BY23" s="125"/>
      <c r="BZ23" s="123"/>
      <c r="CA23" s="125"/>
      <c r="CB23" s="123"/>
      <c r="CC23" s="125"/>
      <c r="CD23" s="123"/>
      <c r="CE23" s="125"/>
      <c r="CF23" s="123"/>
      <c r="CG23" s="125"/>
      <c r="CH23" s="123"/>
      <c r="CI23" s="125"/>
      <c r="CJ23" s="123"/>
      <c r="CK23" s="125"/>
      <c r="CL23" s="123"/>
      <c r="CM23" s="125"/>
      <c r="CN23" s="123"/>
      <c r="CO23" s="125"/>
      <c r="CP23" s="123"/>
      <c r="CQ23" s="125"/>
      <c r="CR23" s="123"/>
      <c r="CS23" s="125"/>
      <c r="CT23" s="123"/>
      <c r="CU23" s="125"/>
      <c r="CV23" s="123"/>
      <c r="CW23" s="125"/>
      <c r="CX23" s="123"/>
      <c r="CY23" s="125"/>
      <c r="CZ23" s="123"/>
      <c r="DA23" s="125"/>
      <c r="DB23" s="123"/>
      <c r="DC23" s="125"/>
      <c r="DD23" s="123"/>
      <c r="DE23" s="125"/>
      <c r="DF23" s="123"/>
      <c r="DG23" s="125"/>
      <c r="DH23" s="123"/>
      <c r="DI23" s="125"/>
      <c r="DJ23" s="123"/>
      <c r="DK23" s="125"/>
      <c r="DL23" s="123"/>
      <c r="DM23" s="125"/>
      <c r="DN23" s="123"/>
      <c r="DO23" s="125"/>
      <c r="DP23" s="123"/>
      <c r="DQ23" s="125"/>
      <c r="DR23" s="123"/>
      <c r="DS23" s="125"/>
      <c r="DT23" s="123"/>
      <c r="DU23" s="125"/>
      <c r="DV23" s="123"/>
    </row>
    <row r="24" spans="2:129" ht="13.5" customHeight="1" x14ac:dyDescent="0.15">
      <c r="B24" s="242" t="s">
        <v>9</v>
      </c>
      <c r="C24" s="243"/>
      <c r="D24" s="244"/>
      <c r="E24" s="195">
        <f>COUNTIF($E$13:$OK$13,"土休1休土")+COUNTIF($E$13:$OK$13,"日休1休日")</f>
        <v>0</v>
      </c>
      <c r="F24" s="194"/>
      <c r="G24" s="195">
        <f>COUNTIF($E$13:$OK$13,"土休2休土")+COUNTIF($E$13:$OK$13,"日休2休日")</f>
        <v>0</v>
      </c>
      <c r="H24" s="194"/>
      <c r="I24" s="195">
        <f>COUNTIF($E$13:$OK$13,"土休3休土")+COUNTIF($E$13:$OK$13,"日休3休日")</f>
        <v>0</v>
      </c>
      <c r="J24" s="194"/>
      <c r="K24" s="195">
        <f>COUNTIF($E$13:$OK$13,"土休4休土")+COUNTIF($E$13:$OK$13,"日休4休日")</f>
        <v>0</v>
      </c>
      <c r="L24" s="194"/>
      <c r="M24" s="195">
        <f>COUNTIF($E$13:$OK$13,"土休5休土")+COUNTIF($E$13:$OK$13,"日休5休日")</f>
        <v>0</v>
      </c>
      <c r="N24" s="194"/>
      <c r="O24" s="195">
        <f>COUNTIF($E$13:$OK$13,"土休6休土")+COUNTIF($E$13:$OK$13,"日休6休日")</f>
        <v>0</v>
      </c>
      <c r="P24" s="194"/>
      <c r="Q24" s="195">
        <f>COUNTIF($E$13:$OK$13,"土休7休土")+COUNTIF($E$13:$OK$13,"日休7休日")</f>
        <v>0</v>
      </c>
      <c r="R24" s="194"/>
      <c r="S24" s="195">
        <f>COUNTIF($E$13:$OK$13,"土休8休土")+COUNTIF($E$13:$OK$13,"日休8休日")</f>
        <v>0</v>
      </c>
      <c r="T24" s="194"/>
      <c r="U24" s="195">
        <f>COUNTIF($E$13:$OK$13,"土休9休土")+COUNTIF($E$13:$OK$13,"日休9休日")</f>
        <v>0</v>
      </c>
      <c r="V24" s="194"/>
      <c r="W24" s="195">
        <f>COUNTIF($E$13:$OK$13,"土休10休土")+COUNTIF($E$13:$OK$13,"日休10休日")</f>
        <v>0</v>
      </c>
      <c r="X24" s="194"/>
      <c r="Y24" s="195">
        <f>COUNTIF($E$13:$OK$13,"土休11休土")+COUNTIF($E$13:$OK$13,"日休11休日")</f>
        <v>0</v>
      </c>
      <c r="Z24" s="194"/>
      <c r="AA24" s="195">
        <f>COUNTIF($E$13:$OK$13,"土休12休土")+COUNTIF($E$13:$OK$13,"日休12休日")</f>
        <v>0</v>
      </c>
      <c r="AB24" s="194"/>
      <c r="AC24" s="195">
        <f>COUNTIF($E$13:$OK$13,"土休13休土")+COUNTIF($E$13:$OK$13,"日休13休日")</f>
        <v>0</v>
      </c>
      <c r="AD24" s="194"/>
      <c r="AE24" s="195">
        <f>COUNTIF($E$13:$OK$13,"土休14休土")+COUNTIF($E$13:$OK$13,"日休14休日")</f>
        <v>0</v>
      </c>
      <c r="AF24" s="194"/>
      <c r="AG24" s="195">
        <f>COUNTIF($E$13:$OK$13,"土休15休土")+COUNTIF($E$13:$OK$13,"日休15休日")</f>
        <v>0</v>
      </c>
      <c r="AH24" s="194"/>
      <c r="AI24" s="195">
        <f>COUNTIF($E$13:$OK$13,"土休16休土")+COUNTIF($E$13:$OK$13,"日休16休日")</f>
        <v>0</v>
      </c>
      <c r="AJ24" s="194"/>
      <c r="AK24" s="195">
        <f>COUNTIF($E$13:$OK$13,"土休17休土")+COUNTIF($E$13:$OK$13,"日休17休日")</f>
        <v>0</v>
      </c>
      <c r="AL24" s="194"/>
      <c r="AM24" s="195">
        <f>COUNTIF($E$13:$OK$13,"土休18休土")+COUNTIF($E$13:$OK$13,"日休18休日")</f>
        <v>0</v>
      </c>
      <c r="AN24" s="194"/>
      <c r="AO24" s="195">
        <f>COUNTIF($E$13:$OK$13,"土休19休土")+COUNTIF($E$13:$OK$13,"日休19休日")</f>
        <v>0</v>
      </c>
      <c r="AP24" s="194"/>
      <c r="AQ24" s="195">
        <f>COUNTIF($E$13:$OK$13,"土休20休土")+COUNTIF($E$13:$OK$13,"日休20休日")</f>
        <v>0</v>
      </c>
      <c r="AR24" s="194"/>
      <c r="AS24" s="195">
        <f>COUNTIF($E$13:$OK$13,"土休21休土")+COUNTIF($E$13:$OK$13,"日休21休日")</f>
        <v>0</v>
      </c>
      <c r="AT24" s="194"/>
      <c r="AU24" s="195">
        <f>COUNTIF($E$13:$OK$13,"土休22休土")+COUNTIF($E$13:$OK$13,"日休22休日")</f>
        <v>0</v>
      </c>
      <c r="AV24" s="194"/>
      <c r="AW24" s="195">
        <f>COUNTIF($E$13:$OK$13,"土休23休土")+COUNTIF($E$13:$OK$13,"日休23休日")</f>
        <v>0</v>
      </c>
      <c r="AX24" s="194"/>
      <c r="AY24" s="195">
        <f>COUNTIF($E$13:$OK$13,"土休24休土")+COUNTIF($E$13:$OK$13,"日休24休日")</f>
        <v>0</v>
      </c>
      <c r="AZ24" s="194"/>
      <c r="BA24" s="195">
        <f>COUNTIF($E$13:$OK$13,"土休25休土")+COUNTIF($E$13:$OK$13,"日休25休日")</f>
        <v>0</v>
      </c>
      <c r="BB24" s="194"/>
      <c r="BC24" s="195">
        <f>COUNTIF($E$13:$OK$13,"土休26休土")+COUNTIF($E$13:$OK$13,"日休26休日")</f>
        <v>0</v>
      </c>
      <c r="BD24" s="194"/>
      <c r="BE24" s="195">
        <f>COUNTIF($E$13:$OK$13,"土休27休土")+COUNTIF($E$13:$OK$13,"日休27休日")</f>
        <v>0</v>
      </c>
      <c r="BF24" s="194"/>
      <c r="BG24" s="195">
        <f>COUNTIF($E$13:$OK$13,"土休28休土")+COUNTIF($E$13:$OK$13,"日休28休日")</f>
        <v>0</v>
      </c>
      <c r="BH24" s="194"/>
      <c r="BI24" s="195">
        <f>COUNTIF($E$13:$OK$13,"土休29休土")+COUNTIF($E$13:$OK$13,"日休29休日")</f>
        <v>0</v>
      </c>
      <c r="BJ24" s="194"/>
      <c r="BK24" s="195">
        <f>COUNTIF($E$13:$OK$13,"土休30休土")+COUNTIF($E$13:$OK$13,"日休30休日")</f>
        <v>0</v>
      </c>
      <c r="BL24" s="194"/>
      <c r="BM24" s="195">
        <f>COUNTIF($E$13:$OK$13,"土休31休土")+COUNTIF($E$13:$OK$13,"日休31休日")</f>
        <v>0</v>
      </c>
      <c r="BN24" s="194"/>
      <c r="BO24" s="195">
        <f>COUNTIF($E$13:$OK$13,"土休32休土")+COUNTIF($E$13:$OK$13,"日休32休日")</f>
        <v>0</v>
      </c>
      <c r="BP24" s="194"/>
      <c r="BQ24" s="195">
        <f>COUNTIF($E$13:$OK$13,"土休33休土")+COUNTIF($E$13:$OK$13,"日休33休日")</f>
        <v>0</v>
      </c>
      <c r="BR24" s="194"/>
      <c r="BS24" s="195">
        <f>COUNTIF($E$13:$OK$13,"土休34休土")+COUNTIF($E$13:$OK$13,"日休34休日")</f>
        <v>0</v>
      </c>
      <c r="BT24" s="194"/>
      <c r="BU24" s="195">
        <f>COUNTIF($E$13:$OK$13,"土休35休土")+COUNTIF($E$13:$OK$13,"日休35休日")</f>
        <v>0</v>
      </c>
      <c r="BV24" s="194"/>
      <c r="BW24" s="195">
        <f>COUNTIF($E$13:$OK$13,"土休36休土")+COUNTIF($E$13:$OK$13,"日休36休日")</f>
        <v>0</v>
      </c>
      <c r="BX24" s="194"/>
      <c r="BY24" s="195">
        <f>COUNTIF($E$13:$OK$13,"土休37休土")+COUNTIF($E$13:$OK$13,"日休37休日")</f>
        <v>0</v>
      </c>
      <c r="BZ24" s="194"/>
      <c r="CA24" s="195">
        <f>COUNTIF($E$13:$OK$13,"土休38休土")+COUNTIF($E$13:$OK$13,"日休38休日")</f>
        <v>0</v>
      </c>
      <c r="CB24" s="194"/>
      <c r="CC24" s="195">
        <f>COUNTIF($E$13:$OK$13,"土休39休土")+COUNTIF($E$13:$OK$13,"日休39休日")</f>
        <v>0</v>
      </c>
      <c r="CD24" s="194"/>
      <c r="CE24" s="195">
        <f>COUNTIF($E$13:$OK$13,"土休40休土")+COUNTIF($E$13:$OK$13,"日休40休日")</f>
        <v>0</v>
      </c>
      <c r="CF24" s="194"/>
      <c r="CG24" s="195">
        <f>COUNTIF($E$13:$OK$13,"土休41休土")+COUNTIF($E$13:$OK$13,"日休41休日")</f>
        <v>0</v>
      </c>
      <c r="CH24" s="194"/>
      <c r="CI24" s="195">
        <f>COUNTIF($E$13:$OK$13,"土休42休土")+COUNTIF($E$13:$OK$13,"日休42休日")</f>
        <v>0</v>
      </c>
      <c r="CJ24" s="194"/>
      <c r="CK24" s="195">
        <f>COUNTIF($E$13:$OK$13,"土休43休土")+COUNTIF($E$13:$OK$13,"日休43休日")</f>
        <v>0</v>
      </c>
      <c r="CL24" s="194"/>
      <c r="CM24" s="195">
        <f>COUNTIF($E$13:$OK$13,"土休44休土")+COUNTIF($E$13:$OK$13,"日休44休日")</f>
        <v>0</v>
      </c>
      <c r="CN24" s="194"/>
      <c r="CO24" s="195">
        <f>COUNTIF($E$13:$OK$13,"土休45休土")+COUNTIF($E$13:$OK$13,"日休45休日")</f>
        <v>0</v>
      </c>
      <c r="CP24" s="194"/>
      <c r="CQ24" s="195">
        <f>COUNTIF($E$13:$OK$13,"土休46休土")+COUNTIF($E$13:$OK$13,"日休46休日")</f>
        <v>0</v>
      </c>
      <c r="CR24" s="194"/>
      <c r="CS24" s="195">
        <f>COUNTIF($E$13:$OK$13,"土休47休土")+COUNTIF($E$13:$OK$13,"日休47休日")</f>
        <v>0</v>
      </c>
      <c r="CT24" s="194"/>
      <c r="CU24" s="195">
        <f>COUNTIF($E$13:$OK$13,"土休48休土")+COUNTIF($E$13:$OK$13,"日休48休日")</f>
        <v>0</v>
      </c>
      <c r="CV24" s="194"/>
      <c r="CW24" s="195">
        <f>COUNTIF($E$13:$OK$13,"土休49休土")+COUNTIF($E$13:$OK$13,"日休49休日")</f>
        <v>0</v>
      </c>
      <c r="CX24" s="194"/>
      <c r="CY24" s="195">
        <f>COUNTIF($E$13:$OK$13,"土休50休土")+COUNTIF($E$13:$OK$13,"日休50休日")</f>
        <v>0</v>
      </c>
      <c r="CZ24" s="194"/>
      <c r="DA24" s="195">
        <f>COUNTIF($E$13:$OK$13,"土休51休土")+COUNTIF($E$13:$OK$13,"日休51休日")</f>
        <v>0</v>
      </c>
      <c r="DB24" s="194"/>
      <c r="DC24" s="195">
        <f>COUNTIF($E$13:$OK$13,"土休52休土")+COUNTIF($E$13:$OK$13,"日休52休日")</f>
        <v>0</v>
      </c>
      <c r="DD24" s="194"/>
      <c r="DE24" s="195">
        <f>COUNTIF($E$13:$OK$13,"土休53休土")+COUNTIF($E$13:$OK$13,"日休53休日")</f>
        <v>0</v>
      </c>
      <c r="DF24" s="194"/>
      <c r="DG24" s="195">
        <f>COUNTIF($E$13:$OK$13,"土休54休土")+COUNTIF($E$13:$OK$13,"日休54休日")</f>
        <v>0</v>
      </c>
      <c r="DH24" s="194"/>
      <c r="DI24" s="195">
        <f>COUNTIF($E$13:$OK$13,"土休55休土")+COUNTIF($E$13:$OK$13,"日休55休日")</f>
        <v>0</v>
      </c>
      <c r="DJ24" s="194"/>
      <c r="DK24" s="195">
        <f>COUNTIF($E$13:$OK$13,"土休56休土")+COUNTIF($E$13:$OK$13,"日休56休日")</f>
        <v>0</v>
      </c>
      <c r="DL24" s="194"/>
      <c r="DM24" s="195">
        <f>COUNTIF($E$13:$OK$13,"土休57休土")+COUNTIF($E$13:$OK$13,"日休57休日")</f>
        <v>0</v>
      </c>
      <c r="DN24" s="194"/>
      <c r="DO24" s="195">
        <f>COUNTIF($E$13:$OK$13,"土休58休土")+COUNTIF($E$13:$OK$13,"日休58休日")</f>
        <v>0</v>
      </c>
      <c r="DP24" s="194"/>
      <c r="DQ24" s="195">
        <f>COUNTIF($E$13:$OK$13,"土休59休土")+COUNTIF($E$13:$OK$13,"日休59休日")</f>
        <v>0</v>
      </c>
      <c r="DR24" s="194"/>
      <c r="DS24" s="195">
        <f>COUNTIF($E$13:$OK$13,"土休60休土")+COUNTIF($E$13:$OK$13,"日休60休日")</f>
        <v>0</v>
      </c>
      <c r="DT24" s="194"/>
      <c r="DU24" s="195">
        <f>COUNTIF($E$13:$OK$13,"土休61休土")+COUNTIF($E$13:$OK$13,"日休61休日")</f>
        <v>0</v>
      </c>
      <c r="DV24" s="194"/>
    </row>
    <row r="25" spans="2:129" ht="13.5" customHeight="1" x14ac:dyDescent="0.15">
      <c r="B25" s="200" t="s">
        <v>10</v>
      </c>
      <c r="C25" s="135"/>
      <c r="D25" s="201"/>
      <c r="E25" s="125">
        <f>COUNTIF($E$14:$OK$14,"土休1休土")+COUNTIF($E$14:$OK$14,"日休1休日")</f>
        <v>0</v>
      </c>
      <c r="F25" s="123"/>
      <c r="G25" s="125">
        <f>COUNTIF($E$14:$OK$14,"土休2休土")+COUNTIF($E$14:$OK$14,"日休2休日")</f>
        <v>0</v>
      </c>
      <c r="H25" s="123"/>
      <c r="I25" s="125">
        <f>COUNTIF($E$14:$OK$14,"土休3休土")+COUNTIF($E$14:$OK$14,"日休3休日")</f>
        <v>0</v>
      </c>
      <c r="J25" s="123"/>
      <c r="K25" s="125">
        <f>COUNTIF($E$14:$OK$14,"土休4休土")+COUNTIF($E$14:$OK$14,"日休4休日")</f>
        <v>0</v>
      </c>
      <c r="L25" s="123"/>
      <c r="M25" s="125">
        <f>COUNTIF($E$14:$OK$14,"土休5休土")+COUNTIF($E$14:$OK$14,"日休5休日")</f>
        <v>0</v>
      </c>
      <c r="N25" s="123"/>
      <c r="O25" s="125">
        <f>COUNTIF($E$14:$OK$14,"土休6休土")+COUNTIF($E$14:$OK$14,"日休6休日")</f>
        <v>0</v>
      </c>
      <c r="P25" s="123"/>
      <c r="Q25" s="125">
        <f>COUNTIF($E$14:$OK$14,"土休7休土")+COUNTIF($E$14:$OK$14,"日休7休日")</f>
        <v>0</v>
      </c>
      <c r="R25" s="123"/>
      <c r="S25" s="125">
        <f>COUNTIF($E$14:$OK$14,"土休8休土")+COUNTIF($E$14:$OK$14,"日休8休日")</f>
        <v>0</v>
      </c>
      <c r="T25" s="123"/>
      <c r="U25" s="125">
        <f>COUNTIF($E$14:$OK$14,"土休9休土")+COUNTIF($E$14:$OK$14,"日休9休日")</f>
        <v>0</v>
      </c>
      <c r="V25" s="123"/>
      <c r="W25" s="125">
        <f>COUNTIF($E$14:$OK$14,"土休10休土")+COUNTIF($E$14:$OK$14,"日休10休日")</f>
        <v>0</v>
      </c>
      <c r="X25" s="123"/>
      <c r="Y25" s="125">
        <f>COUNTIF($E$14:$OK$14,"土休11休土")+COUNTIF($E$14:$OK$14,"日休11休日")</f>
        <v>0</v>
      </c>
      <c r="Z25" s="123"/>
      <c r="AA25" s="125">
        <f>COUNTIF($E$14:$OK$14,"土休12休土")+COUNTIF($E$14:$OK$14,"日休12休日")</f>
        <v>0</v>
      </c>
      <c r="AB25" s="123"/>
      <c r="AC25" s="125">
        <f>COUNTIF($E$14:$OK$14,"土休13休土")+COUNTIF($E$14:$OK$14,"日休13休日")</f>
        <v>0</v>
      </c>
      <c r="AD25" s="123"/>
      <c r="AE25" s="125">
        <f>COUNTIF($E$14:$OK$14,"土休14休土")+COUNTIF($E$14:$OK$14,"日休14休日")</f>
        <v>0</v>
      </c>
      <c r="AF25" s="123"/>
      <c r="AG25" s="125">
        <f>COUNTIF($E$14:$OK$14,"土休15休土")+COUNTIF($E$14:$OK$14,"日休15休日")</f>
        <v>0</v>
      </c>
      <c r="AH25" s="123"/>
      <c r="AI25" s="125">
        <f>COUNTIF($E$14:$OK$14,"土休16休土")+COUNTIF($E$14:$OK$14,"日休16休日")</f>
        <v>0</v>
      </c>
      <c r="AJ25" s="123"/>
      <c r="AK25" s="125">
        <f>COUNTIF($E$14:$OK$14,"土休17休土")+COUNTIF($E$14:$OK$14,"日休17休日")</f>
        <v>0</v>
      </c>
      <c r="AL25" s="123"/>
      <c r="AM25" s="125">
        <f>COUNTIF($E$14:$OK$14,"土休18休土")+COUNTIF($E$14:$OK$14,"日休18休日")</f>
        <v>0</v>
      </c>
      <c r="AN25" s="123"/>
      <c r="AO25" s="125">
        <f>COUNTIF($E$14:$OK$14,"土休19休土")+COUNTIF($E$14:$OK$14,"日休19休日")</f>
        <v>0</v>
      </c>
      <c r="AP25" s="123"/>
      <c r="AQ25" s="125">
        <f>COUNTIF($E$14:$OK$14,"土休20休土")+COUNTIF($E$14:$OK$14,"日休20休日")</f>
        <v>0</v>
      </c>
      <c r="AR25" s="123"/>
      <c r="AS25" s="125">
        <f>COUNTIF($E$14:$OK$14,"土休21休土")+COUNTIF($E$14:$OK$14,"日休21休日")</f>
        <v>0</v>
      </c>
      <c r="AT25" s="123"/>
      <c r="AU25" s="125">
        <f>COUNTIF($E$14:$OK$14,"土休22休土")+COUNTIF($E$14:$OK$14,"日休22休日")</f>
        <v>0</v>
      </c>
      <c r="AV25" s="123"/>
      <c r="AW25" s="125">
        <f>COUNTIF($E$14:$OK$14,"土休23休土")+COUNTIF($E$14:$OK$14,"日休23休日")</f>
        <v>0</v>
      </c>
      <c r="AX25" s="123"/>
      <c r="AY25" s="125">
        <f>COUNTIF($E$14:$OK$14,"土休24休土")+COUNTIF($E$14:$OK$14,"日休24休日")</f>
        <v>0</v>
      </c>
      <c r="AZ25" s="123"/>
      <c r="BA25" s="125">
        <f>COUNTIF($E$14:$OK$14,"土休25休土")+COUNTIF($E$14:$OK$14,"日休25休日")</f>
        <v>0</v>
      </c>
      <c r="BB25" s="123"/>
      <c r="BC25" s="125">
        <f>COUNTIF($E$14:$OK$14,"土休26休土")+COUNTIF($E$14:$OK$14,"日休26休日")</f>
        <v>0</v>
      </c>
      <c r="BD25" s="123"/>
      <c r="BE25" s="125">
        <f>COUNTIF($E$14:$OK$14,"土休27休土")+COUNTIF($E$14:$OK$14,"日休27休日")</f>
        <v>0</v>
      </c>
      <c r="BF25" s="123"/>
      <c r="BG25" s="125">
        <f>COUNTIF($E$14:$OK$14,"土休28休土")+COUNTIF($E$14:$OK$14,"日休28休日")</f>
        <v>0</v>
      </c>
      <c r="BH25" s="123"/>
      <c r="BI25" s="125">
        <f>COUNTIF($E$14:$OK$14,"土休29休土")+COUNTIF($E$14:$OK$14,"日休29休日")</f>
        <v>0</v>
      </c>
      <c r="BJ25" s="123"/>
      <c r="BK25" s="125">
        <f>COUNTIF($E$14:$OK$14,"土休30休土")+COUNTIF($E$14:$OK$14,"日休30休日")</f>
        <v>0</v>
      </c>
      <c r="BL25" s="123"/>
      <c r="BM25" s="125">
        <f>COUNTIF($E$14:$OK$14,"土休31休土")+COUNTIF($E$14:$OK$14,"日休31休日")</f>
        <v>0</v>
      </c>
      <c r="BN25" s="123"/>
      <c r="BO25" s="125">
        <f>COUNTIF($E$14:$OK$14,"土休32休土")+COUNTIF($E$14:$OK$14,"日休32休日")</f>
        <v>0</v>
      </c>
      <c r="BP25" s="123"/>
      <c r="BQ25" s="125">
        <f>COUNTIF($E$14:$OK$14,"土休33休土")+COUNTIF($E$14:$OK$14,"日休33休日")</f>
        <v>0</v>
      </c>
      <c r="BR25" s="123"/>
      <c r="BS25" s="125">
        <f>COUNTIF($E$14:$OK$14,"土休34休土")+COUNTIF($E$14:$OK$14,"日休34休日")</f>
        <v>0</v>
      </c>
      <c r="BT25" s="123"/>
      <c r="BU25" s="125">
        <f>COUNTIF($E$14:$OK$14,"土休35休土")+COUNTIF($E$14:$OK$14,"日休35休日")</f>
        <v>0</v>
      </c>
      <c r="BV25" s="123"/>
      <c r="BW25" s="125">
        <f>COUNTIF($E$14:$OK$14,"土休36休土")+COUNTIF($E$14:$OK$14,"日休36休日")</f>
        <v>0</v>
      </c>
      <c r="BX25" s="123"/>
      <c r="BY25" s="125">
        <f>COUNTIF($E$14:$OK$14,"土休37休土")+COUNTIF($E$14:$OK$14,"日休37休日")</f>
        <v>0</v>
      </c>
      <c r="BZ25" s="123"/>
      <c r="CA25" s="125">
        <f>COUNTIF($E$14:$OK$14,"土休38休土")+COUNTIF($E$14:$OK$14,"日休38休日")</f>
        <v>0</v>
      </c>
      <c r="CB25" s="123"/>
      <c r="CC25" s="125">
        <f>COUNTIF($E$14:$OK$14,"土休39休土")+COUNTIF($E$14:$OK$14,"日休39休日")</f>
        <v>0</v>
      </c>
      <c r="CD25" s="123"/>
      <c r="CE25" s="125">
        <f>COUNTIF($E$14:$OK$14,"土休40休土")+COUNTIF($E$14:$OK$14,"日休40休日")</f>
        <v>0</v>
      </c>
      <c r="CF25" s="123"/>
      <c r="CG25" s="125">
        <f>COUNTIF($E$14:$OK$14,"土休41休土")+COUNTIF($E$14:$OK$14,"日休41休日")</f>
        <v>0</v>
      </c>
      <c r="CH25" s="123"/>
      <c r="CI25" s="125">
        <f>COUNTIF($E$14:$OK$14,"土休42休土")+COUNTIF($E$14:$OK$14,"日休42休日")</f>
        <v>0</v>
      </c>
      <c r="CJ25" s="123"/>
      <c r="CK25" s="125">
        <f>COUNTIF($E$14:$OK$14,"土休43休土")+COUNTIF($E$14:$OK$14,"日休43休日")</f>
        <v>0</v>
      </c>
      <c r="CL25" s="123"/>
      <c r="CM25" s="125">
        <f>COUNTIF($E$14:$OK$14,"土休44休土")+COUNTIF($E$14:$OK$14,"日休44休日")</f>
        <v>0</v>
      </c>
      <c r="CN25" s="123"/>
      <c r="CO25" s="125">
        <f>COUNTIF($E$14:$OK$14,"土休45休土")+COUNTIF($E$14:$OK$14,"日休45休日")</f>
        <v>0</v>
      </c>
      <c r="CP25" s="123"/>
      <c r="CQ25" s="125">
        <f>COUNTIF($E$14:$OK$14,"土休46休土")+COUNTIF($E$14:$OK$14,"日休46休日")</f>
        <v>0</v>
      </c>
      <c r="CR25" s="123"/>
      <c r="CS25" s="125">
        <f>COUNTIF($E$14:$OK$14,"土休47休土")+COUNTIF($E$14:$OK$14,"日休47休日")</f>
        <v>0</v>
      </c>
      <c r="CT25" s="123"/>
      <c r="CU25" s="125">
        <f>COUNTIF($E$14:$OK$14,"土休48休土")+COUNTIF($E$14:$OK$14,"日休48休日")</f>
        <v>0</v>
      </c>
      <c r="CV25" s="123"/>
      <c r="CW25" s="125">
        <f>COUNTIF($E$14:$OK$14,"土休49休土")+COUNTIF($E$14:$OK$14,"日休49休日")</f>
        <v>0</v>
      </c>
      <c r="CX25" s="123"/>
      <c r="CY25" s="125">
        <f>COUNTIF($E$14:$OK$14,"土休50休土")+COUNTIF($E$14:$OK$14,"日休50休日")</f>
        <v>0</v>
      </c>
      <c r="CZ25" s="123"/>
      <c r="DA25" s="125">
        <f>COUNTIF($E$14:$OK$14,"土休51休土")+COUNTIF($E$14:$OK$14,"日休51休日")</f>
        <v>0</v>
      </c>
      <c r="DB25" s="123"/>
      <c r="DC25" s="125">
        <f>COUNTIF($E$14:$OK$14,"土休52休土")+COUNTIF($E$14:$OK$14,"日休52休日")</f>
        <v>0</v>
      </c>
      <c r="DD25" s="123"/>
      <c r="DE25" s="125">
        <f>COUNTIF($E$14:$OK$14,"土休53休土")+COUNTIF($E$14:$OK$14,"日休53休日")</f>
        <v>0</v>
      </c>
      <c r="DF25" s="123"/>
      <c r="DG25" s="125">
        <f>COUNTIF($E$14:$OK$14,"土休54休土")+COUNTIF($E$14:$OK$14,"日休54休日")</f>
        <v>0</v>
      </c>
      <c r="DH25" s="123"/>
      <c r="DI25" s="125">
        <f>COUNTIF($E$14:$OK$14,"土休55休土")+COUNTIF($E$14:$OK$14,"日休55休日")</f>
        <v>0</v>
      </c>
      <c r="DJ25" s="123"/>
      <c r="DK25" s="125">
        <f>COUNTIF($E$14:$OK$14,"土休56休土")+COUNTIF($E$14:$OK$14,"日休56休日")</f>
        <v>0</v>
      </c>
      <c r="DL25" s="123"/>
      <c r="DM25" s="125">
        <f>COUNTIF($E$14:$OK$14,"土休57休土")+COUNTIF($E$14:$OK$14,"日休57休日")</f>
        <v>0</v>
      </c>
      <c r="DN25" s="123"/>
      <c r="DO25" s="125">
        <f>COUNTIF($E$14:$OK$14,"土休58休土")+COUNTIF($E$14:$OK$14,"日休58休日")</f>
        <v>0</v>
      </c>
      <c r="DP25" s="123"/>
      <c r="DQ25" s="125">
        <f>COUNTIF($E$14:$OK$14,"土休59休土")+COUNTIF($E$14:$OK$14,"日休59休日")</f>
        <v>0</v>
      </c>
      <c r="DR25" s="123"/>
      <c r="DS25" s="125">
        <f>COUNTIF($E$14:$OK$14,"土休60休土")+COUNTIF($E$14:$OK$14,"日休60休日")</f>
        <v>0</v>
      </c>
      <c r="DT25" s="123"/>
      <c r="DU25" s="125">
        <f>COUNTIF($E$14:$OK$14,"土休61休土")+COUNTIF($E$14:$OK$14,"日休61休日")</f>
        <v>0</v>
      </c>
      <c r="DV25" s="123"/>
    </row>
    <row r="26" spans="2:129" ht="13.5" customHeight="1" thickBot="1" x14ac:dyDescent="0.2">
      <c r="B26" s="202" t="s">
        <v>220</v>
      </c>
      <c r="C26" s="203"/>
      <c r="D26" s="204"/>
      <c r="E26" s="233"/>
      <c r="F26" s="124"/>
      <c r="G26" s="233"/>
      <c r="H26" s="124"/>
      <c r="I26" s="233"/>
      <c r="J26" s="124"/>
      <c r="K26" s="233"/>
      <c r="L26" s="124"/>
      <c r="M26" s="233"/>
      <c r="N26" s="124"/>
      <c r="O26" s="233"/>
      <c r="P26" s="124"/>
      <c r="Q26" s="233"/>
      <c r="R26" s="124"/>
      <c r="S26" s="233"/>
      <c r="T26" s="124"/>
      <c r="U26" s="233"/>
      <c r="V26" s="124"/>
      <c r="W26" s="233"/>
      <c r="X26" s="124"/>
      <c r="Y26" s="233"/>
      <c r="Z26" s="124"/>
      <c r="AA26" s="233"/>
      <c r="AB26" s="124"/>
      <c r="AC26" s="233"/>
      <c r="AD26" s="124"/>
      <c r="AE26" s="233"/>
      <c r="AF26" s="124"/>
      <c r="AG26" s="233"/>
      <c r="AH26" s="124"/>
      <c r="AI26" s="233"/>
      <c r="AJ26" s="124"/>
      <c r="AK26" s="233"/>
      <c r="AL26" s="124"/>
      <c r="AM26" s="233"/>
      <c r="AN26" s="124"/>
      <c r="AO26" s="233"/>
      <c r="AP26" s="124"/>
      <c r="AQ26" s="233"/>
      <c r="AR26" s="124"/>
      <c r="AS26" s="233"/>
      <c r="AT26" s="124"/>
      <c r="AU26" s="233"/>
      <c r="AV26" s="124"/>
      <c r="AW26" s="233"/>
      <c r="AX26" s="124"/>
      <c r="AY26" s="233"/>
      <c r="AZ26" s="124"/>
      <c r="BA26" s="233"/>
      <c r="BB26" s="124"/>
      <c r="BC26" s="233"/>
      <c r="BD26" s="124"/>
      <c r="BE26" s="233"/>
      <c r="BF26" s="124"/>
      <c r="BG26" s="233"/>
      <c r="BH26" s="124"/>
      <c r="BI26" s="233"/>
      <c r="BJ26" s="124"/>
      <c r="BK26" s="233"/>
      <c r="BL26" s="124"/>
      <c r="BM26" s="233"/>
      <c r="BN26" s="124"/>
      <c r="BO26" s="233"/>
      <c r="BP26" s="124"/>
      <c r="BQ26" s="233"/>
      <c r="BR26" s="124"/>
      <c r="BS26" s="233"/>
      <c r="BT26" s="124"/>
      <c r="BU26" s="233"/>
      <c r="BV26" s="124"/>
      <c r="BW26" s="233"/>
      <c r="BX26" s="124"/>
      <c r="BY26" s="233"/>
      <c r="BZ26" s="124"/>
      <c r="CA26" s="233"/>
      <c r="CB26" s="124"/>
      <c r="CC26" s="233"/>
      <c r="CD26" s="124"/>
      <c r="CE26" s="233"/>
      <c r="CF26" s="124"/>
      <c r="CG26" s="233"/>
      <c r="CH26" s="124"/>
      <c r="CI26" s="233"/>
      <c r="CJ26" s="124"/>
      <c r="CK26" s="233"/>
      <c r="CL26" s="124"/>
      <c r="CM26" s="233"/>
      <c r="CN26" s="124"/>
      <c r="CO26" s="233"/>
      <c r="CP26" s="124"/>
      <c r="CQ26" s="233"/>
      <c r="CR26" s="124"/>
      <c r="CS26" s="233"/>
      <c r="CT26" s="124"/>
      <c r="CU26" s="233"/>
      <c r="CV26" s="124"/>
      <c r="CW26" s="233"/>
      <c r="CX26" s="124"/>
      <c r="CY26" s="233"/>
      <c r="CZ26" s="124"/>
      <c r="DA26" s="233"/>
      <c r="DB26" s="124"/>
      <c r="DC26" s="233"/>
      <c r="DD26" s="124"/>
      <c r="DE26" s="233"/>
      <c r="DF26" s="124"/>
      <c r="DG26" s="233"/>
      <c r="DH26" s="124"/>
      <c r="DI26" s="233"/>
      <c r="DJ26" s="124"/>
      <c r="DK26" s="233"/>
      <c r="DL26" s="124"/>
      <c r="DM26" s="233"/>
      <c r="DN26" s="124"/>
      <c r="DO26" s="233"/>
      <c r="DP26" s="124"/>
      <c r="DQ26" s="233"/>
      <c r="DR26" s="124"/>
      <c r="DS26" s="233"/>
      <c r="DT26" s="124"/>
      <c r="DU26" s="233"/>
      <c r="DV26" s="124"/>
    </row>
    <row r="27" spans="2:129" ht="13.5" customHeight="1" x14ac:dyDescent="0.15">
      <c r="B27" s="242" t="s">
        <v>9</v>
      </c>
      <c r="C27" s="243"/>
      <c r="D27" s="244"/>
      <c r="E27" s="195">
        <f>COUNTIF($E$13:$OK$13,"*休1休*")</f>
        <v>0</v>
      </c>
      <c r="F27" s="194"/>
      <c r="G27" s="195">
        <f>COUNTIF($E$13:$OK$13,"*休2休*")</f>
        <v>0</v>
      </c>
      <c r="H27" s="194"/>
      <c r="I27" s="195">
        <f>COUNTIF($E$13:$OK$13,"*休3休*")</f>
        <v>0</v>
      </c>
      <c r="J27" s="194"/>
      <c r="K27" s="195">
        <f>COUNTIF($E$13:$OK$13,"*休4休*")</f>
        <v>0</v>
      </c>
      <c r="L27" s="194"/>
      <c r="M27" s="195">
        <f>COUNTIF($E$13:$OK$13,"*休5休*")</f>
        <v>0</v>
      </c>
      <c r="N27" s="194"/>
      <c r="O27" s="195">
        <f>COUNTIF($E$13:$OK$13,"*休6休*")</f>
        <v>0</v>
      </c>
      <c r="P27" s="194"/>
      <c r="Q27" s="195">
        <f>COUNTIF($E$13:$OK$13,"*休7休*")</f>
        <v>0</v>
      </c>
      <c r="R27" s="194"/>
      <c r="S27" s="195">
        <f>COUNTIF($E$13:$OK$13,"*休8休*")</f>
        <v>0</v>
      </c>
      <c r="T27" s="194"/>
      <c r="U27" s="195">
        <f>COUNTIF($E$13:$OK$13,"*休9休*")</f>
        <v>0</v>
      </c>
      <c r="V27" s="194"/>
      <c r="W27" s="195">
        <f>COUNTIF($E$13:$OK$13,"*休10休*")</f>
        <v>0</v>
      </c>
      <c r="X27" s="194"/>
      <c r="Y27" s="195">
        <f>COUNTIF($E$13:$OK$13,"*休11休*")</f>
        <v>0</v>
      </c>
      <c r="Z27" s="194"/>
      <c r="AA27" s="195">
        <f>COUNTIF($E$13:$OK$13,"*休12休*")</f>
        <v>0</v>
      </c>
      <c r="AB27" s="194"/>
      <c r="AC27" s="195">
        <f>COUNTIF($E$13:$OK$13,"*休13休*")</f>
        <v>0</v>
      </c>
      <c r="AD27" s="194"/>
      <c r="AE27" s="195">
        <f>COUNTIF($E$13:$OK$13,"*休14休*")</f>
        <v>0</v>
      </c>
      <c r="AF27" s="194"/>
      <c r="AG27" s="195">
        <f>COUNTIF($E$13:$OK$13,"*休15休*")</f>
        <v>0</v>
      </c>
      <c r="AH27" s="194"/>
      <c r="AI27" s="195">
        <f>COUNTIF($E$13:$OK$13,"*休16休*")</f>
        <v>0</v>
      </c>
      <c r="AJ27" s="194"/>
      <c r="AK27" s="195">
        <f>COUNTIF($E$13:$OK$13,"*休17休*")</f>
        <v>0</v>
      </c>
      <c r="AL27" s="194"/>
      <c r="AM27" s="195">
        <f>COUNTIF($E$13:$OK$13,"*休18休*")</f>
        <v>0</v>
      </c>
      <c r="AN27" s="194"/>
      <c r="AO27" s="195">
        <f>COUNTIF($E$13:$OK$13,"*休19休*")</f>
        <v>0</v>
      </c>
      <c r="AP27" s="194"/>
      <c r="AQ27" s="195">
        <f>COUNTIF($E$13:$OK$13,"*休20休*")</f>
        <v>0</v>
      </c>
      <c r="AR27" s="194"/>
      <c r="AS27" s="195">
        <f>COUNTIF($E$13:$OK$13,"*休21休*")</f>
        <v>0</v>
      </c>
      <c r="AT27" s="194"/>
      <c r="AU27" s="195">
        <f>COUNTIF($E$13:$OK$13,"*休22休*")</f>
        <v>0</v>
      </c>
      <c r="AV27" s="194"/>
      <c r="AW27" s="195">
        <f>COUNTIF($E$13:$OK$13,"*休23休*")</f>
        <v>0</v>
      </c>
      <c r="AX27" s="194"/>
      <c r="AY27" s="195">
        <f>COUNTIF($E$13:$OK$13,"*休24休*")</f>
        <v>0</v>
      </c>
      <c r="AZ27" s="194"/>
      <c r="BA27" s="195">
        <f>COUNTIF($E$13:$OK$13,"*休25休*")</f>
        <v>0</v>
      </c>
      <c r="BB27" s="194"/>
      <c r="BC27" s="195">
        <f>COUNTIF($E$13:$OK$13,"*休26休*")</f>
        <v>0</v>
      </c>
      <c r="BD27" s="194"/>
      <c r="BE27" s="195">
        <f>COUNTIF($E$13:$OK$13,"*休27休*")</f>
        <v>0</v>
      </c>
      <c r="BF27" s="194"/>
      <c r="BG27" s="195">
        <f>COUNTIF($E$13:$OK$13,"*休28休*")</f>
        <v>0</v>
      </c>
      <c r="BH27" s="194"/>
      <c r="BI27" s="195">
        <f>COUNTIF($E$13:$OK$13,"*休29休*")</f>
        <v>0</v>
      </c>
      <c r="BJ27" s="194"/>
      <c r="BK27" s="195">
        <f>COUNTIF($E$13:$OK$13,"*休30休*")</f>
        <v>0</v>
      </c>
      <c r="BL27" s="194"/>
      <c r="BM27" s="195">
        <f>COUNTIF($E$13:$OK$13,"*休31休*")</f>
        <v>0</v>
      </c>
      <c r="BN27" s="194"/>
      <c r="BO27" s="195">
        <f>COUNTIF($E$13:$OK$13,"*休32休*")</f>
        <v>0</v>
      </c>
      <c r="BP27" s="194"/>
      <c r="BQ27" s="195">
        <f>COUNTIF($E$13:$OK$13,"*休33休*")</f>
        <v>0</v>
      </c>
      <c r="BR27" s="194"/>
      <c r="BS27" s="195">
        <f>COUNTIF($E$13:$OK$13,"*休34休*")</f>
        <v>0</v>
      </c>
      <c r="BT27" s="194"/>
      <c r="BU27" s="195">
        <f>COUNTIF($E$13:$OK$13,"*休35休*")</f>
        <v>0</v>
      </c>
      <c r="BV27" s="194"/>
      <c r="BW27" s="195">
        <f>COUNTIF($E$13:$OK$13,"*休36休*")</f>
        <v>0</v>
      </c>
      <c r="BX27" s="194"/>
      <c r="BY27" s="195">
        <f>COUNTIF($E$13:$OK$13,"*休37休*")</f>
        <v>0</v>
      </c>
      <c r="BZ27" s="194"/>
      <c r="CA27" s="195">
        <f>COUNTIF($E$13:$OK$13,"*休38休*")</f>
        <v>0</v>
      </c>
      <c r="CB27" s="194"/>
      <c r="CC27" s="195">
        <f>COUNTIF($E$13:$OK$13,"*休39休*")</f>
        <v>0</v>
      </c>
      <c r="CD27" s="194"/>
      <c r="CE27" s="195">
        <f>COUNTIF($E$13:$OK$13,"*休40休*")</f>
        <v>0</v>
      </c>
      <c r="CF27" s="194"/>
      <c r="CG27" s="195">
        <f>COUNTIF($E$13:$OK$13,"*休41休*")</f>
        <v>0</v>
      </c>
      <c r="CH27" s="194"/>
      <c r="CI27" s="195">
        <f>COUNTIF($E$13:$OK$13,"*休42休*")</f>
        <v>0</v>
      </c>
      <c r="CJ27" s="194"/>
      <c r="CK27" s="195">
        <f>COUNTIF($E$13:$OK$13,"*休43休*")</f>
        <v>0</v>
      </c>
      <c r="CL27" s="194"/>
      <c r="CM27" s="195">
        <f>COUNTIF($E$13:$OK$13,"*休44休*")</f>
        <v>0</v>
      </c>
      <c r="CN27" s="194"/>
      <c r="CO27" s="195">
        <f>COUNTIF($E$13:$OK$13,"*休45休*")</f>
        <v>0</v>
      </c>
      <c r="CP27" s="194"/>
      <c r="CQ27" s="195">
        <f>COUNTIF($E$13:$OK$13,"*休46休*")</f>
        <v>0</v>
      </c>
      <c r="CR27" s="194"/>
      <c r="CS27" s="195">
        <f>COUNTIF($E$13:$OK$13,"*休47休*")</f>
        <v>0</v>
      </c>
      <c r="CT27" s="194"/>
      <c r="CU27" s="195">
        <f>COUNTIF($E$13:$OK$13,"*休48休*")</f>
        <v>0</v>
      </c>
      <c r="CV27" s="194"/>
      <c r="CW27" s="195">
        <f>COUNTIF($E$13:$OK$13,"*休49休*")</f>
        <v>0</v>
      </c>
      <c r="CX27" s="194"/>
      <c r="CY27" s="195">
        <f>COUNTIF($E$13:$OK$13,"*休50休*")</f>
        <v>0</v>
      </c>
      <c r="CZ27" s="194"/>
      <c r="DA27" s="195">
        <f>COUNTIF($E$13:$OK$13,"*休51休*")</f>
        <v>0</v>
      </c>
      <c r="DB27" s="194"/>
      <c r="DC27" s="195">
        <f>COUNTIF($E$13:$OK$13,"*休52休*")</f>
        <v>0</v>
      </c>
      <c r="DD27" s="194"/>
      <c r="DE27" s="195">
        <f>COUNTIF($E$13:$OK$13,"*休53休*")</f>
        <v>0</v>
      </c>
      <c r="DF27" s="194"/>
      <c r="DG27" s="195">
        <f>COUNTIF($E$13:$OK$13,"*休54休*")</f>
        <v>0</v>
      </c>
      <c r="DH27" s="194"/>
      <c r="DI27" s="195">
        <f>COUNTIF($E$13:$OK$13,"*休55休*")</f>
        <v>0</v>
      </c>
      <c r="DJ27" s="194"/>
      <c r="DK27" s="195">
        <f>COUNTIF($E$13:$OK$13,"*休56休*")</f>
        <v>0</v>
      </c>
      <c r="DL27" s="194"/>
      <c r="DM27" s="195">
        <f>COUNTIF($E$13:$OK$13,"*休57休*")</f>
        <v>0</v>
      </c>
      <c r="DN27" s="194"/>
      <c r="DO27" s="195">
        <f>COUNTIF($E$13:$OK$13,"*休58休*")</f>
        <v>0</v>
      </c>
      <c r="DP27" s="194"/>
      <c r="DQ27" s="195">
        <f>COUNTIF($E$13:$OK$13,"*休59休*")</f>
        <v>0</v>
      </c>
      <c r="DR27" s="194"/>
      <c r="DS27" s="195">
        <f>COUNTIF($E$13:$OK$13,"*休60休*")</f>
        <v>0</v>
      </c>
      <c r="DT27" s="194"/>
      <c r="DU27" s="195">
        <f>COUNTIF($E$13:$OK$13,"*休61休*")</f>
        <v>0</v>
      </c>
      <c r="DV27" s="194"/>
    </row>
    <row r="28" spans="2:129" ht="13.5" customHeight="1" x14ac:dyDescent="0.15">
      <c r="B28" s="200" t="s">
        <v>10</v>
      </c>
      <c r="C28" s="135"/>
      <c r="D28" s="201"/>
      <c r="E28" s="125">
        <f>COUNTIF($E$14:$OK$14,"*休1休*")</f>
        <v>0</v>
      </c>
      <c r="F28" s="123"/>
      <c r="G28" s="125">
        <f>COUNTIF($E$14:$OK$14,"*休2休*")</f>
        <v>0</v>
      </c>
      <c r="H28" s="123"/>
      <c r="I28" s="125">
        <f>COUNTIF($E$14:$OK$14,"*休3休*")</f>
        <v>0</v>
      </c>
      <c r="J28" s="123"/>
      <c r="K28" s="125">
        <f>COUNTIF($E$14:$OK$14,"*休4休*")</f>
        <v>0</v>
      </c>
      <c r="L28" s="123"/>
      <c r="M28" s="125">
        <f>COUNTIF($E$14:$OK$14,"*休5休*")</f>
        <v>0</v>
      </c>
      <c r="N28" s="123"/>
      <c r="O28" s="125">
        <f>COUNTIF($E$14:$OK$14,"*休6休*")</f>
        <v>0</v>
      </c>
      <c r="P28" s="123"/>
      <c r="Q28" s="125">
        <f>COUNTIF($E$14:$OK$14,"*休7休*")</f>
        <v>0</v>
      </c>
      <c r="R28" s="123"/>
      <c r="S28" s="125">
        <f>COUNTIF($E$14:$OK$14,"*休8休*")</f>
        <v>0</v>
      </c>
      <c r="T28" s="123"/>
      <c r="U28" s="125">
        <f>COUNTIF($E$14:$OK$14,"*休9休*")</f>
        <v>0</v>
      </c>
      <c r="V28" s="123"/>
      <c r="W28" s="125">
        <f>COUNTIF($E$14:$OK$14,"*休10休*")</f>
        <v>0</v>
      </c>
      <c r="X28" s="123"/>
      <c r="Y28" s="125">
        <f>COUNTIF($E$14:$OK$14,"*休11休*")</f>
        <v>0</v>
      </c>
      <c r="Z28" s="123"/>
      <c r="AA28" s="125">
        <f>COUNTIF($E$14:$OK$14,"*休12休*")</f>
        <v>0</v>
      </c>
      <c r="AB28" s="123"/>
      <c r="AC28" s="125">
        <f>COUNTIF($E$14:$OK$14,"*休13休*")</f>
        <v>0</v>
      </c>
      <c r="AD28" s="123"/>
      <c r="AE28" s="125">
        <f>COUNTIF($E$14:$OK$14,"*休14休*")</f>
        <v>0</v>
      </c>
      <c r="AF28" s="123"/>
      <c r="AG28" s="125">
        <f>COUNTIF($E$14:$OK$14,"*休15休*")</f>
        <v>0</v>
      </c>
      <c r="AH28" s="123"/>
      <c r="AI28" s="125">
        <f>COUNTIF($E$14:$OK$14,"*休16休*")</f>
        <v>0</v>
      </c>
      <c r="AJ28" s="123"/>
      <c r="AK28" s="125">
        <f>COUNTIF($E$14:$OK$14,"*休17休*")</f>
        <v>0</v>
      </c>
      <c r="AL28" s="123"/>
      <c r="AM28" s="125">
        <f>COUNTIF($E$14:$OK$14,"*休18休*")</f>
        <v>0</v>
      </c>
      <c r="AN28" s="123"/>
      <c r="AO28" s="125">
        <f>COUNTIF($E$14:$OK$14,"*休19休*")</f>
        <v>0</v>
      </c>
      <c r="AP28" s="123"/>
      <c r="AQ28" s="125">
        <f>COUNTIF($E$14:$OK$14,"*休20休*")</f>
        <v>0</v>
      </c>
      <c r="AR28" s="123"/>
      <c r="AS28" s="125">
        <f>COUNTIF($E$14:$OK$14,"*休21休*")</f>
        <v>0</v>
      </c>
      <c r="AT28" s="123"/>
      <c r="AU28" s="125">
        <f>COUNTIF($E$14:$OK$14,"*休22休*")</f>
        <v>0</v>
      </c>
      <c r="AV28" s="123"/>
      <c r="AW28" s="125">
        <f>COUNTIF($E$14:$OK$14,"*休23休*")</f>
        <v>0</v>
      </c>
      <c r="AX28" s="123"/>
      <c r="AY28" s="125">
        <f>COUNTIF($E$14:$OK$14,"*休24休*")</f>
        <v>0</v>
      </c>
      <c r="AZ28" s="123"/>
      <c r="BA28" s="125">
        <f>COUNTIF($E$14:$OK$14,"*休25休*")</f>
        <v>0</v>
      </c>
      <c r="BB28" s="123"/>
      <c r="BC28" s="125">
        <f>COUNTIF($E$14:$OK$14,"*休26休*")</f>
        <v>0</v>
      </c>
      <c r="BD28" s="123"/>
      <c r="BE28" s="125">
        <f>COUNTIF($E$14:$OK$14,"*休27休*")</f>
        <v>0</v>
      </c>
      <c r="BF28" s="123"/>
      <c r="BG28" s="125">
        <f>COUNTIF($E$14:$OK$14,"*休28休*")</f>
        <v>0</v>
      </c>
      <c r="BH28" s="123"/>
      <c r="BI28" s="125">
        <f>COUNTIF($E$14:$OK$14,"*休29休*")</f>
        <v>0</v>
      </c>
      <c r="BJ28" s="123"/>
      <c r="BK28" s="125">
        <f>COUNTIF($E$14:$OK$14,"*休30休*")</f>
        <v>0</v>
      </c>
      <c r="BL28" s="123"/>
      <c r="BM28" s="125">
        <f>COUNTIF($E$14:$OK$14,"*休31休*")</f>
        <v>0</v>
      </c>
      <c r="BN28" s="123"/>
      <c r="BO28" s="125">
        <f>COUNTIF($E$14:$OK$14,"*休32休*")</f>
        <v>0</v>
      </c>
      <c r="BP28" s="123"/>
      <c r="BQ28" s="125">
        <f>COUNTIF($E$14:$OK$14,"*休33休*")</f>
        <v>0</v>
      </c>
      <c r="BR28" s="123"/>
      <c r="BS28" s="125">
        <f>COUNTIF($E$14:$OK$14,"*休34休*")</f>
        <v>0</v>
      </c>
      <c r="BT28" s="123"/>
      <c r="BU28" s="125">
        <f>COUNTIF($E$14:$OK$14,"*休35休*")</f>
        <v>0</v>
      </c>
      <c r="BV28" s="123"/>
      <c r="BW28" s="125">
        <f>COUNTIF($E$14:$OK$14,"*休36休*")</f>
        <v>0</v>
      </c>
      <c r="BX28" s="123"/>
      <c r="BY28" s="125">
        <f>COUNTIF($E$14:$OK$14,"*休37休*")</f>
        <v>0</v>
      </c>
      <c r="BZ28" s="123"/>
      <c r="CA28" s="125">
        <f>COUNTIF($E$14:$OK$14,"*休38休*")</f>
        <v>0</v>
      </c>
      <c r="CB28" s="123"/>
      <c r="CC28" s="125">
        <f>COUNTIF($E$14:$OK$14,"*休39休*")</f>
        <v>0</v>
      </c>
      <c r="CD28" s="123"/>
      <c r="CE28" s="125">
        <f>COUNTIF($E$14:$OK$14,"*休40休*")</f>
        <v>0</v>
      </c>
      <c r="CF28" s="123"/>
      <c r="CG28" s="125">
        <f>COUNTIF($E$14:$OK$14,"*休41休*")</f>
        <v>0</v>
      </c>
      <c r="CH28" s="123"/>
      <c r="CI28" s="125">
        <f>COUNTIF($E$14:$OK$14,"*休42休*")</f>
        <v>0</v>
      </c>
      <c r="CJ28" s="123"/>
      <c r="CK28" s="125">
        <f>COUNTIF($E$14:$OK$14,"*休43休*")</f>
        <v>0</v>
      </c>
      <c r="CL28" s="123"/>
      <c r="CM28" s="125">
        <f>COUNTIF($E$14:$OK$14,"*休44休*")</f>
        <v>0</v>
      </c>
      <c r="CN28" s="123"/>
      <c r="CO28" s="125">
        <f>COUNTIF($E$14:$OK$14,"*休45休*")</f>
        <v>0</v>
      </c>
      <c r="CP28" s="123"/>
      <c r="CQ28" s="125">
        <f>COUNTIF($E$14:$OK$14,"*休46休*")</f>
        <v>0</v>
      </c>
      <c r="CR28" s="123"/>
      <c r="CS28" s="125">
        <f>COUNTIF($E$14:$OK$14,"*休47休*")</f>
        <v>0</v>
      </c>
      <c r="CT28" s="123"/>
      <c r="CU28" s="125">
        <f>COUNTIF($E$14:$OK$14,"*休48休*")</f>
        <v>0</v>
      </c>
      <c r="CV28" s="123"/>
      <c r="CW28" s="125">
        <f>COUNTIF($E$14:$OK$14,"*休49休*")</f>
        <v>0</v>
      </c>
      <c r="CX28" s="123"/>
      <c r="CY28" s="125">
        <f>COUNTIF($E$14:$OK$14,"*休50休*")</f>
        <v>0</v>
      </c>
      <c r="CZ28" s="123"/>
      <c r="DA28" s="125">
        <f>COUNTIF($E$14:$OK$14,"*休51休*")</f>
        <v>0</v>
      </c>
      <c r="DB28" s="123"/>
      <c r="DC28" s="125">
        <f>COUNTIF($E$14:$OK$14,"*休52休*")</f>
        <v>0</v>
      </c>
      <c r="DD28" s="123"/>
      <c r="DE28" s="125">
        <f>COUNTIF($E$14:$OK$14,"*休53休*")</f>
        <v>0</v>
      </c>
      <c r="DF28" s="123"/>
      <c r="DG28" s="125">
        <f>COUNTIF($E$14:$OK$14,"*休54休*")</f>
        <v>0</v>
      </c>
      <c r="DH28" s="123"/>
      <c r="DI28" s="125">
        <f>COUNTIF($E$14:$OK$14,"*休55休*")</f>
        <v>0</v>
      </c>
      <c r="DJ28" s="123"/>
      <c r="DK28" s="125">
        <f>COUNTIF($E$14:$OK$14,"*休56休*")</f>
        <v>0</v>
      </c>
      <c r="DL28" s="123"/>
      <c r="DM28" s="125">
        <f>COUNTIF($E$14:$OK$14,"*休57休*")</f>
        <v>0</v>
      </c>
      <c r="DN28" s="123"/>
      <c r="DO28" s="125">
        <f>COUNTIF($E$14:$OK$14,"*休58休*")</f>
        <v>0</v>
      </c>
      <c r="DP28" s="123"/>
      <c r="DQ28" s="125">
        <f>COUNTIF($E$14:$OK$14,"*休59休*")</f>
        <v>0</v>
      </c>
      <c r="DR28" s="123"/>
      <c r="DS28" s="125">
        <f>COUNTIF($E$14:$OK$14,"*休60休*")</f>
        <v>0</v>
      </c>
      <c r="DT28" s="123"/>
      <c r="DU28" s="125">
        <f>COUNTIF($E$14:$OK$14,"*休61休*")</f>
        <v>0</v>
      </c>
      <c r="DV28" s="123"/>
    </row>
    <row r="29" spans="2:129" ht="13.5" customHeight="1" thickBot="1" x14ac:dyDescent="0.2">
      <c r="B29" s="202" t="s">
        <v>221</v>
      </c>
      <c r="C29" s="203"/>
      <c r="D29" s="204"/>
      <c r="E29" s="233"/>
      <c r="F29" s="124"/>
      <c r="G29" s="233"/>
      <c r="H29" s="124"/>
      <c r="I29" s="233"/>
      <c r="J29" s="124"/>
      <c r="K29" s="233"/>
      <c r="L29" s="124"/>
      <c r="M29" s="233"/>
      <c r="N29" s="124"/>
      <c r="O29" s="233"/>
      <c r="P29" s="124"/>
      <c r="Q29" s="233"/>
      <c r="R29" s="124"/>
      <c r="S29" s="233"/>
      <c r="T29" s="124"/>
      <c r="U29" s="233"/>
      <c r="V29" s="124"/>
      <c r="W29" s="233"/>
      <c r="X29" s="124"/>
      <c r="Y29" s="233"/>
      <c r="Z29" s="124"/>
      <c r="AA29" s="233"/>
      <c r="AB29" s="124"/>
      <c r="AC29" s="233"/>
      <c r="AD29" s="124"/>
      <c r="AE29" s="233"/>
      <c r="AF29" s="124"/>
      <c r="AG29" s="233"/>
      <c r="AH29" s="124"/>
      <c r="AI29" s="233"/>
      <c r="AJ29" s="124"/>
      <c r="AK29" s="233"/>
      <c r="AL29" s="124"/>
      <c r="AM29" s="233"/>
      <c r="AN29" s="124"/>
      <c r="AO29" s="233"/>
      <c r="AP29" s="124"/>
      <c r="AQ29" s="233"/>
      <c r="AR29" s="124"/>
      <c r="AS29" s="233"/>
      <c r="AT29" s="124"/>
      <c r="AU29" s="233"/>
      <c r="AV29" s="124"/>
      <c r="AW29" s="233"/>
      <c r="AX29" s="124"/>
      <c r="AY29" s="233"/>
      <c r="AZ29" s="124"/>
      <c r="BA29" s="233"/>
      <c r="BB29" s="124"/>
      <c r="BC29" s="233"/>
      <c r="BD29" s="124"/>
      <c r="BE29" s="233"/>
      <c r="BF29" s="124"/>
      <c r="BG29" s="233"/>
      <c r="BH29" s="124"/>
      <c r="BI29" s="233"/>
      <c r="BJ29" s="124"/>
      <c r="BK29" s="233"/>
      <c r="BL29" s="124"/>
      <c r="BM29" s="233"/>
      <c r="BN29" s="124"/>
      <c r="BO29" s="233"/>
      <c r="BP29" s="124"/>
      <c r="BQ29" s="233"/>
      <c r="BR29" s="124"/>
      <c r="BS29" s="233"/>
      <c r="BT29" s="124"/>
      <c r="BU29" s="233"/>
      <c r="BV29" s="124"/>
      <c r="BW29" s="233"/>
      <c r="BX29" s="124"/>
      <c r="BY29" s="233"/>
      <c r="BZ29" s="124"/>
      <c r="CA29" s="233"/>
      <c r="CB29" s="124"/>
      <c r="CC29" s="233"/>
      <c r="CD29" s="124"/>
      <c r="CE29" s="233"/>
      <c r="CF29" s="124"/>
      <c r="CG29" s="233"/>
      <c r="CH29" s="124"/>
      <c r="CI29" s="233"/>
      <c r="CJ29" s="124"/>
      <c r="CK29" s="233"/>
      <c r="CL29" s="124"/>
      <c r="CM29" s="233"/>
      <c r="CN29" s="124"/>
      <c r="CO29" s="233"/>
      <c r="CP29" s="124"/>
      <c r="CQ29" s="233"/>
      <c r="CR29" s="124"/>
      <c r="CS29" s="233"/>
      <c r="CT29" s="124"/>
      <c r="CU29" s="233"/>
      <c r="CV29" s="124"/>
      <c r="CW29" s="233"/>
      <c r="CX29" s="124"/>
      <c r="CY29" s="233"/>
      <c r="CZ29" s="124"/>
      <c r="DA29" s="233"/>
      <c r="DB29" s="124"/>
      <c r="DC29" s="233"/>
      <c r="DD29" s="124"/>
      <c r="DE29" s="233"/>
      <c r="DF29" s="124"/>
      <c r="DG29" s="233"/>
      <c r="DH29" s="124"/>
      <c r="DI29" s="233"/>
      <c r="DJ29" s="124"/>
      <c r="DK29" s="233"/>
      <c r="DL29" s="124"/>
      <c r="DM29" s="233"/>
      <c r="DN29" s="124"/>
      <c r="DO29" s="233"/>
      <c r="DP29" s="124"/>
      <c r="DQ29" s="233"/>
      <c r="DR29" s="124"/>
      <c r="DS29" s="233"/>
      <c r="DT29" s="124"/>
      <c r="DU29" s="233"/>
      <c r="DV29" s="124"/>
    </row>
    <row r="30" spans="2:129" ht="13.5" customHeight="1" x14ac:dyDescent="0.15">
      <c r="B30" s="251" t="s">
        <v>9</v>
      </c>
      <c r="C30" s="252"/>
      <c r="D30" s="253"/>
      <c r="E30" s="254">
        <f>E21-E24</f>
        <v>0</v>
      </c>
      <c r="F30" s="255"/>
      <c r="G30" s="254">
        <f>G21-G24</f>
        <v>0</v>
      </c>
      <c r="H30" s="255"/>
      <c r="I30" s="254">
        <f t="shared" ref="I30" si="164">I21-I24</f>
        <v>0</v>
      </c>
      <c r="J30" s="255"/>
      <c r="K30" s="254">
        <f t="shared" ref="K30" si="165">K21-K24</f>
        <v>0</v>
      </c>
      <c r="L30" s="255"/>
      <c r="M30" s="254">
        <f t="shared" ref="M30" si="166">M21-M24</f>
        <v>0</v>
      </c>
      <c r="N30" s="255"/>
      <c r="O30" s="254">
        <f t="shared" ref="O30" si="167">O21-O24</f>
        <v>0</v>
      </c>
      <c r="P30" s="255"/>
      <c r="Q30" s="254">
        <f t="shared" ref="Q30" si="168">Q21-Q24</f>
        <v>0</v>
      </c>
      <c r="R30" s="255"/>
      <c r="S30" s="254">
        <f t="shared" ref="S30" si="169">S21-S24</f>
        <v>0</v>
      </c>
      <c r="T30" s="255"/>
      <c r="U30" s="254">
        <f t="shared" ref="U30" si="170">U21-U24</f>
        <v>0</v>
      </c>
      <c r="V30" s="255"/>
      <c r="W30" s="254">
        <f t="shared" ref="W30" si="171">W21-W24</f>
        <v>0</v>
      </c>
      <c r="X30" s="255"/>
      <c r="Y30" s="254">
        <f t="shared" ref="Y30" si="172">Y21-Y24</f>
        <v>0</v>
      </c>
      <c r="Z30" s="255"/>
      <c r="AA30" s="254">
        <f t="shared" ref="AA30" si="173">AA21-AA24</f>
        <v>0</v>
      </c>
      <c r="AB30" s="255"/>
      <c r="AC30" s="254">
        <f t="shared" ref="AC30" si="174">AC21-AC24</f>
        <v>0</v>
      </c>
      <c r="AD30" s="255"/>
      <c r="AE30" s="254">
        <f t="shared" ref="AE30" si="175">AE21-AE24</f>
        <v>0</v>
      </c>
      <c r="AF30" s="255"/>
      <c r="AG30" s="254">
        <f t="shared" ref="AG30" si="176">AG21-AG24</f>
        <v>0</v>
      </c>
      <c r="AH30" s="255"/>
      <c r="AI30" s="254">
        <f t="shared" ref="AI30" si="177">AI21-AI24</f>
        <v>0</v>
      </c>
      <c r="AJ30" s="255"/>
      <c r="AK30" s="254">
        <f t="shared" ref="AK30" si="178">AK21-AK24</f>
        <v>0</v>
      </c>
      <c r="AL30" s="255"/>
      <c r="AM30" s="254">
        <f t="shared" ref="AM30" si="179">AM21-AM24</f>
        <v>0</v>
      </c>
      <c r="AN30" s="255"/>
      <c r="AO30" s="254">
        <f t="shared" ref="AO30" si="180">AO21-AO24</f>
        <v>0</v>
      </c>
      <c r="AP30" s="255"/>
      <c r="AQ30" s="254">
        <f t="shared" ref="AQ30" si="181">AQ21-AQ24</f>
        <v>0</v>
      </c>
      <c r="AR30" s="255"/>
      <c r="AS30" s="254">
        <f t="shared" ref="AS30" si="182">AS21-AS24</f>
        <v>0</v>
      </c>
      <c r="AT30" s="255"/>
      <c r="AU30" s="254">
        <f t="shared" ref="AU30" si="183">AU21-AU24</f>
        <v>0</v>
      </c>
      <c r="AV30" s="255"/>
      <c r="AW30" s="254">
        <f t="shared" ref="AW30" si="184">AW21-AW24</f>
        <v>0</v>
      </c>
      <c r="AX30" s="255"/>
      <c r="AY30" s="254">
        <f t="shared" ref="AY30" si="185">AY21-AY24</f>
        <v>0</v>
      </c>
      <c r="AZ30" s="255"/>
      <c r="BA30" s="254">
        <f t="shared" ref="BA30" si="186">BA21-BA24</f>
        <v>0</v>
      </c>
      <c r="BB30" s="255"/>
      <c r="BC30" s="254">
        <f t="shared" ref="BC30" si="187">BC21-BC24</f>
        <v>0</v>
      </c>
      <c r="BD30" s="255"/>
      <c r="BE30" s="254">
        <f t="shared" ref="BE30" si="188">BE21-BE24</f>
        <v>0</v>
      </c>
      <c r="BF30" s="255"/>
      <c r="BG30" s="254">
        <f t="shared" ref="BG30" si="189">BG21-BG24</f>
        <v>0</v>
      </c>
      <c r="BH30" s="255"/>
      <c r="BI30" s="254">
        <f t="shared" ref="BI30" si="190">BI21-BI24</f>
        <v>0</v>
      </c>
      <c r="BJ30" s="255"/>
      <c r="BK30" s="254">
        <f t="shared" ref="BK30" si="191">BK21-BK24</f>
        <v>0</v>
      </c>
      <c r="BL30" s="255"/>
      <c r="BM30" s="254">
        <f t="shared" ref="BM30" si="192">BM21-BM24</f>
        <v>0</v>
      </c>
      <c r="BN30" s="255"/>
      <c r="BO30" s="254">
        <f t="shared" ref="BO30" si="193">BO21-BO24</f>
        <v>0</v>
      </c>
      <c r="BP30" s="255"/>
      <c r="BQ30" s="254">
        <f t="shared" ref="BQ30" si="194">BQ21-BQ24</f>
        <v>0</v>
      </c>
      <c r="BR30" s="255"/>
      <c r="BS30" s="254">
        <f t="shared" ref="BS30" si="195">BS21-BS24</f>
        <v>0</v>
      </c>
      <c r="BT30" s="255"/>
      <c r="BU30" s="254">
        <f t="shared" ref="BU30" si="196">BU21-BU24</f>
        <v>0</v>
      </c>
      <c r="BV30" s="255"/>
      <c r="BW30" s="254">
        <f t="shared" ref="BW30" si="197">BW21-BW24</f>
        <v>0</v>
      </c>
      <c r="BX30" s="255"/>
      <c r="BY30" s="254">
        <f t="shared" ref="BY30" si="198">BY21-BY24</f>
        <v>0</v>
      </c>
      <c r="BZ30" s="255"/>
      <c r="CA30" s="254">
        <f t="shared" ref="CA30" si="199">CA21-CA24</f>
        <v>0</v>
      </c>
      <c r="CB30" s="255"/>
      <c r="CC30" s="254">
        <f t="shared" ref="CC30" si="200">CC21-CC24</f>
        <v>0</v>
      </c>
      <c r="CD30" s="255"/>
      <c r="CE30" s="254">
        <f t="shared" ref="CE30" si="201">CE21-CE24</f>
        <v>0</v>
      </c>
      <c r="CF30" s="255"/>
      <c r="CG30" s="254">
        <f t="shared" ref="CG30" si="202">CG21-CG24</f>
        <v>0</v>
      </c>
      <c r="CH30" s="255"/>
      <c r="CI30" s="254">
        <f t="shared" ref="CI30" si="203">CI21-CI24</f>
        <v>0</v>
      </c>
      <c r="CJ30" s="255"/>
      <c r="CK30" s="254">
        <f t="shared" ref="CK30" si="204">CK21-CK24</f>
        <v>0</v>
      </c>
      <c r="CL30" s="255"/>
      <c r="CM30" s="254">
        <f t="shared" ref="CM30" si="205">CM21-CM24</f>
        <v>0</v>
      </c>
      <c r="CN30" s="255"/>
      <c r="CO30" s="254">
        <f t="shared" ref="CO30" si="206">CO21-CO24</f>
        <v>0</v>
      </c>
      <c r="CP30" s="255"/>
      <c r="CQ30" s="254">
        <f>CQ21-CQ24</f>
        <v>0</v>
      </c>
      <c r="CR30" s="255"/>
      <c r="CS30" s="254">
        <f t="shared" ref="CS30" si="207">CS21-CS24</f>
        <v>0</v>
      </c>
      <c r="CT30" s="255"/>
      <c r="CU30" s="254">
        <f t="shared" ref="CU30" si="208">CU21-CU24</f>
        <v>0</v>
      </c>
      <c r="CV30" s="255"/>
      <c r="CW30" s="254">
        <f t="shared" ref="CW30" si="209">CW21-CW24</f>
        <v>0</v>
      </c>
      <c r="CX30" s="255"/>
      <c r="CY30" s="254">
        <f t="shared" ref="CY30" si="210">CY21-CY24</f>
        <v>0</v>
      </c>
      <c r="CZ30" s="255"/>
      <c r="DA30" s="254">
        <f t="shared" ref="DA30" si="211">DA21-DA24</f>
        <v>0</v>
      </c>
      <c r="DB30" s="255"/>
      <c r="DC30" s="254">
        <f t="shared" ref="DC30" si="212">DC21-DC24</f>
        <v>0</v>
      </c>
      <c r="DD30" s="255"/>
      <c r="DE30" s="254">
        <f t="shared" ref="DE30" si="213">DE21-DE24</f>
        <v>0</v>
      </c>
      <c r="DF30" s="255"/>
      <c r="DG30" s="254">
        <f t="shared" ref="DG30" si="214">DG21-DG24</f>
        <v>0</v>
      </c>
      <c r="DH30" s="255"/>
      <c r="DI30" s="254">
        <f t="shared" ref="DI30" si="215">DI21-DI24</f>
        <v>0</v>
      </c>
      <c r="DJ30" s="255"/>
      <c r="DK30" s="254">
        <f t="shared" ref="DK30" si="216">DK21-DK24</f>
        <v>0</v>
      </c>
      <c r="DL30" s="255"/>
      <c r="DM30" s="254">
        <f t="shared" ref="DM30" si="217">DM21-DM24</f>
        <v>0</v>
      </c>
      <c r="DN30" s="255"/>
      <c r="DO30" s="254">
        <f t="shared" ref="DO30" si="218">DO21-DO24</f>
        <v>0</v>
      </c>
      <c r="DP30" s="255"/>
      <c r="DQ30" s="254">
        <f t="shared" ref="DQ30" si="219">DQ21-DQ24</f>
        <v>0</v>
      </c>
      <c r="DR30" s="255"/>
      <c r="DS30" s="254">
        <f t="shared" ref="DS30" si="220">DS21-DS24</f>
        <v>0</v>
      </c>
      <c r="DT30" s="255"/>
      <c r="DU30" s="254">
        <f t="shared" ref="DU30" si="221">DU21-DU24</f>
        <v>0</v>
      </c>
      <c r="DV30" s="255"/>
      <c r="DW30" s="256" t="s">
        <v>223</v>
      </c>
      <c r="DX30" s="256">
        <f>COUNTIF(E30:DU30,"&gt;0")</f>
        <v>0</v>
      </c>
      <c r="DY30" s="39" t="s">
        <v>226</v>
      </c>
    </row>
    <row r="31" spans="2:129" ht="13.5" customHeight="1" x14ac:dyDescent="0.15">
      <c r="B31" s="257" t="s">
        <v>10</v>
      </c>
      <c r="C31" s="258"/>
      <c r="D31" s="259"/>
      <c r="E31" s="260">
        <f>E22-E25</f>
        <v>0</v>
      </c>
      <c r="F31" s="261"/>
      <c r="G31" s="260">
        <f>G22-G25</f>
        <v>0</v>
      </c>
      <c r="H31" s="261"/>
      <c r="I31" s="260">
        <f t="shared" ref="I31" si="222">I22-I25</f>
        <v>0</v>
      </c>
      <c r="J31" s="261"/>
      <c r="K31" s="260">
        <f t="shared" ref="K31" si="223">K22-K25</f>
        <v>0</v>
      </c>
      <c r="L31" s="261"/>
      <c r="M31" s="260">
        <f t="shared" ref="M31" si="224">M22-M25</f>
        <v>0</v>
      </c>
      <c r="N31" s="261"/>
      <c r="O31" s="260">
        <f t="shared" ref="O31" si="225">O22-O25</f>
        <v>0</v>
      </c>
      <c r="P31" s="261"/>
      <c r="Q31" s="260">
        <f t="shared" ref="Q31" si="226">Q22-Q25</f>
        <v>0</v>
      </c>
      <c r="R31" s="261"/>
      <c r="S31" s="260">
        <f t="shared" ref="S31" si="227">S22-S25</f>
        <v>0</v>
      </c>
      <c r="T31" s="261"/>
      <c r="U31" s="260">
        <f t="shared" ref="U31" si="228">U22-U25</f>
        <v>0</v>
      </c>
      <c r="V31" s="261"/>
      <c r="W31" s="260">
        <f t="shared" ref="W31" si="229">W22-W25</f>
        <v>0</v>
      </c>
      <c r="X31" s="261"/>
      <c r="Y31" s="260">
        <f t="shared" ref="Y31" si="230">Y22-Y25</f>
        <v>0</v>
      </c>
      <c r="Z31" s="261"/>
      <c r="AA31" s="260">
        <f t="shared" ref="AA31" si="231">AA22-AA25</f>
        <v>0</v>
      </c>
      <c r="AB31" s="261"/>
      <c r="AC31" s="260">
        <f t="shared" ref="AC31" si="232">AC22-AC25</f>
        <v>0</v>
      </c>
      <c r="AD31" s="261"/>
      <c r="AE31" s="260">
        <f t="shared" ref="AE31" si="233">AE22-AE25</f>
        <v>0</v>
      </c>
      <c r="AF31" s="261"/>
      <c r="AG31" s="260">
        <f t="shared" ref="AG31" si="234">AG22-AG25</f>
        <v>0</v>
      </c>
      <c r="AH31" s="261"/>
      <c r="AI31" s="260">
        <f t="shared" ref="AI31" si="235">AI22-AI25</f>
        <v>0</v>
      </c>
      <c r="AJ31" s="261"/>
      <c r="AK31" s="260">
        <f t="shared" ref="AK31" si="236">AK22-AK25</f>
        <v>0</v>
      </c>
      <c r="AL31" s="261"/>
      <c r="AM31" s="260">
        <f t="shared" ref="AM31" si="237">AM22-AM25</f>
        <v>0</v>
      </c>
      <c r="AN31" s="261"/>
      <c r="AO31" s="260">
        <f t="shared" ref="AO31" si="238">AO22-AO25</f>
        <v>0</v>
      </c>
      <c r="AP31" s="261"/>
      <c r="AQ31" s="260">
        <f t="shared" ref="AQ31" si="239">AQ22-AQ25</f>
        <v>0</v>
      </c>
      <c r="AR31" s="261"/>
      <c r="AS31" s="260">
        <f t="shared" ref="AS31" si="240">AS22-AS25</f>
        <v>0</v>
      </c>
      <c r="AT31" s="261"/>
      <c r="AU31" s="260">
        <f t="shared" ref="AU31" si="241">AU22-AU25</f>
        <v>0</v>
      </c>
      <c r="AV31" s="261"/>
      <c r="AW31" s="260">
        <f t="shared" ref="AW31" si="242">AW22-AW25</f>
        <v>0</v>
      </c>
      <c r="AX31" s="261"/>
      <c r="AY31" s="260">
        <f t="shared" ref="AY31" si="243">AY22-AY25</f>
        <v>0</v>
      </c>
      <c r="AZ31" s="261"/>
      <c r="BA31" s="260">
        <f t="shared" ref="BA31" si="244">BA22-BA25</f>
        <v>0</v>
      </c>
      <c r="BB31" s="261"/>
      <c r="BC31" s="260">
        <f t="shared" ref="BC31" si="245">BC22-BC25</f>
        <v>0</v>
      </c>
      <c r="BD31" s="261"/>
      <c r="BE31" s="260">
        <f t="shared" ref="BE31" si="246">BE22-BE25</f>
        <v>0</v>
      </c>
      <c r="BF31" s="261"/>
      <c r="BG31" s="260">
        <f t="shared" ref="BG31" si="247">BG22-BG25</f>
        <v>0</v>
      </c>
      <c r="BH31" s="261"/>
      <c r="BI31" s="260">
        <f t="shared" ref="BI31" si="248">BI22-BI25</f>
        <v>0</v>
      </c>
      <c r="BJ31" s="261"/>
      <c r="BK31" s="260">
        <f t="shared" ref="BK31" si="249">BK22-BK25</f>
        <v>0</v>
      </c>
      <c r="BL31" s="261"/>
      <c r="BM31" s="260">
        <f t="shared" ref="BM31" si="250">BM22-BM25</f>
        <v>0</v>
      </c>
      <c r="BN31" s="261"/>
      <c r="BO31" s="260">
        <f t="shared" ref="BO31" si="251">BO22-BO25</f>
        <v>0</v>
      </c>
      <c r="BP31" s="261"/>
      <c r="BQ31" s="260">
        <f t="shared" ref="BQ31" si="252">BQ22-BQ25</f>
        <v>0</v>
      </c>
      <c r="BR31" s="261"/>
      <c r="BS31" s="260">
        <f t="shared" ref="BS31" si="253">BS22-BS25</f>
        <v>0</v>
      </c>
      <c r="BT31" s="261"/>
      <c r="BU31" s="260">
        <f t="shared" ref="BU31" si="254">BU22-BU25</f>
        <v>0</v>
      </c>
      <c r="BV31" s="261"/>
      <c r="BW31" s="260">
        <f t="shared" ref="BW31" si="255">BW22-BW25</f>
        <v>0</v>
      </c>
      <c r="BX31" s="261"/>
      <c r="BY31" s="260">
        <f t="shared" ref="BY31" si="256">BY22-BY25</f>
        <v>0</v>
      </c>
      <c r="BZ31" s="261"/>
      <c r="CA31" s="260">
        <f t="shared" ref="CA31" si="257">CA22-CA25</f>
        <v>0</v>
      </c>
      <c r="CB31" s="261"/>
      <c r="CC31" s="260">
        <f t="shared" ref="CC31" si="258">CC22-CC25</f>
        <v>0</v>
      </c>
      <c r="CD31" s="261"/>
      <c r="CE31" s="260">
        <f t="shared" ref="CE31" si="259">CE22-CE25</f>
        <v>0</v>
      </c>
      <c r="CF31" s="261"/>
      <c r="CG31" s="260">
        <f t="shared" ref="CG31" si="260">CG22-CG25</f>
        <v>0</v>
      </c>
      <c r="CH31" s="261"/>
      <c r="CI31" s="260">
        <f t="shared" ref="CI31" si="261">CI22-CI25</f>
        <v>0</v>
      </c>
      <c r="CJ31" s="261"/>
      <c r="CK31" s="260">
        <f t="shared" ref="CK31" si="262">CK22-CK25</f>
        <v>0</v>
      </c>
      <c r="CL31" s="261"/>
      <c r="CM31" s="260">
        <f t="shared" ref="CM31" si="263">CM22-CM25</f>
        <v>0</v>
      </c>
      <c r="CN31" s="261"/>
      <c r="CO31" s="260">
        <f t="shared" ref="CO31" si="264">CO22-CO25</f>
        <v>0</v>
      </c>
      <c r="CP31" s="261"/>
      <c r="CQ31" s="260">
        <f t="shared" ref="CQ31" si="265">CQ22-CQ25</f>
        <v>0</v>
      </c>
      <c r="CR31" s="261"/>
      <c r="CS31" s="260">
        <f t="shared" ref="CS31" si="266">CS22-CS25</f>
        <v>0</v>
      </c>
      <c r="CT31" s="261"/>
      <c r="CU31" s="260">
        <f t="shared" ref="CU31" si="267">CU22-CU25</f>
        <v>0</v>
      </c>
      <c r="CV31" s="261"/>
      <c r="CW31" s="260">
        <f t="shared" ref="CW31" si="268">CW22-CW25</f>
        <v>0</v>
      </c>
      <c r="CX31" s="261"/>
      <c r="CY31" s="260">
        <f t="shared" ref="CY31" si="269">CY22-CY25</f>
        <v>0</v>
      </c>
      <c r="CZ31" s="261"/>
      <c r="DA31" s="260">
        <f t="shared" ref="DA31" si="270">DA22-DA25</f>
        <v>0</v>
      </c>
      <c r="DB31" s="261"/>
      <c r="DC31" s="260">
        <f t="shared" ref="DC31" si="271">DC22-DC25</f>
        <v>0</v>
      </c>
      <c r="DD31" s="261"/>
      <c r="DE31" s="260">
        <f t="shared" ref="DE31" si="272">DE22-DE25</f>
        <v>0</v>
      </c>
      <c r="DF31" s="261"/>
      <c r="DG31" s="260">
        <f t="shared" ref="DG31" si="273">DG22-DG25</f>
        <v>0</v>
      </c>
      <c r="DH31" s="261"/>
      <c r="DI31" s="260">
        <f t="shared" ref="DI31" si="274">DI22-DI25</f>
        <v>0</v>
      </c>
      <c r="DJ31" s="261"/>
      <c r="DK31" s="260">
        <f t="shared" ref="DK31" si="275">DK22-DK25</f>
        <v>0</v>
      </c>
      <c r="DL31" s="261"/>
      <c r="DM31" s="260">
        <f t="shared" ref="DM31" si="276">DM22-DM25</f>
        <v>0</v>
      </c>
      <c r="DN31" s="261"/>
      <c r="DO31" s="260">
        <f t="shared" ref="DO31" si="277">DO22-DO25</f>
        <v>0</v>
      </c>
      <c r="DP31" s="261"/>
      <c r="DQ31" s="260">
        <f t="shared" ref="DQ31" si="278">DQ22-DQ25</f>
        <v>0</v>
      </c>
      <c r="DR31" s="261"/>
      <c r="DS31" s="260">
        <f t="shared" ref="DS31" si="279">DS22-DS25</f>
        <v>0</v>
      </c>
      <c r="DT31" s="261"/>
      <c r="DU31" s="260">
        <f t="shared" ref="DU31" si="280">DU22-DU25</f>
        <v>0</v>
      </c>
      <c r="DV31" s="261"/>
      <c r="DW31" s="256" t="s">
        <v>223</v>
      </c>
      <c r="DX31" s="256">
        <f>COUNTIF(E31:DU31,"&gt;0")</f>
        <v>0</v>
      </c>
      <c r="DY31" s="39" t="s">
        <v>226</v>
      </c>
    </row>
    <row r="32" spans="2:129" ht="13.5" customHeight="1" thickBot="1" x14ac:dyDescent="0.2">
      <c r="B32" s="262" t="s">
        <v>222</v>
      </c>
      <c r="C32" s="263"/>
      <c r="D32" s="264"/>
      <c r="E32" s="265"/>
      <c r="F32" s="266"/>
      <c r="G32" s="265"/>
      <c r="H32" s="266"/>
      <c r="I32" s="265"/>
      <c r="J32" s="266"/>
      <c r="K32" s="265"/>
      <c r="L32" s="266"/>
      <c r="M32" s="265"/>
      <c r="N32" s="266"/>
      <c r="O32" s="265"/>
      <c r="P32" s="266"/>
      <c r="Q32" s="265"/>
      <c r="R32" s="266"/>
      <c r="S32" s="265"/>
      <c r="T32" s="266"/>
      <c r="U32" s="265"/>
      <c r="V32" s="266"/>
      <c r="W32" s="265"/>
      <c r="X32" s="266"/>
      <c r="Y32" s="265"/>
      <c r="Z32" s="266"/>
      <c r="AA32" s="265"/>
      <c r="AB32" s="266"/>
      <c r="AC32" s="265"/>
      <c r="AD32" s="266"/>
      <c r="AE32" s="265"/>
      <c r="AF32" s="266"/>
      <c r="AG32" s="265"/>
      <c r="AH32" s="266"/>
      <c r="AI32" s="265"/>
      <c r="AJ32" s="266"/>
      <c r="AK32" s="265"/>
      <c r="AL32" s="266"/>
      <c r="AM32" s="265"/>
      <c r="AN32" s="266"/>
      <c r="AO32" s="265"/>
      <c r="AP32" s="266"/>
      <c r="AQ32" s="265"/>
      <c r="AR32" s="266"/>
      <c r="AS32" s="265"/>
      <c r="AT32" s="266"/>
      <c r="AU32" s="265"/>
      <c r="AV32" s="266"/>
      <c r="AW32" s="265"/>
      <c r="AX32" s="266"/>
      <c r="AY32" s="265"/>
      <c r="AZ32" s="266"/>
      <c r="BA32" s="265"/>
      <c r="BB32" s="266"/>
      <c r="BC32" s="265"/>
      <c r="BD32" s="266"/>
      <c r="BE32" s="265"/>
      <c r="BF32" s="266"/>
      <c r="BG32" s="265"/>
      <c r="BH32" s="266"/>
      <c r="BI32" s="265"/>
      <c r="BJ32" s="266"/>
      <c r="BK32" s="265"/>
      <c r="BL32" s="266"/>
      <c r="BM32" s="265"/>
      <c r="BN32" s="266"/>
      <c r="BO32" s="265"/>
      <c r="BP32" s="266"/>
      <c r="BQ32" s="265"/>
      <c r="BR32" s="266"/>
      <c r="BS32" s="265"/>
      <c r="BT32" s="266"/>
      <c r="BU32" s="265"/>
      <c r="BV32" s="266"/>
      <c r="BW32" s="265"/>
      <c r="BX32" s="266"/>
      <c r="BY32" s="265"/>
      <c r="BZ32" s="266"/>
      <c r="CA32" s="265"/>
      <c r="CB32" s="266"/>
      <c r="CC32" s="265"/>
      <c r="CD32" s="266"/>
      <c r="CE32" s="265"/>
      <c r="CF32" s="266"/>
      <c r="CG32" s="265"/>
      <c r="CH32" s="266"/>
      <c r="CI32" s="265"/>
      <c r="CJ32" s="266"/>
      <c r="CK32" s="265"/>
      <c r="CL32" s="266"/>
      <c r="CM32" s="265"/>
      <c r="CN32" s="266"/>
      <c r="CO32" s="265"/>
      <c r="CP32" s="266"/>
      <c r="CQ32" s="265"/>
      <c r="CR32" s="266"/>
      <c r="CS32" s="265"/>
      <c r="CT32" s="266"/>
      <c r="CU32" s="265"/>
      <c r="CV32" s="266"/>
      <c r="CW32" s="265"/>
      <c r="CX32" s="266"/>
      <c r="CY32" s="265"/>
      <c r="CZ32" s="266"/>
      <c r="DA32" s="265"/>
      <c r="DB32" s="266"/>
      <c r="DC32" s="265"/>
      <c r="DD32" s="266"/>
      <c r="DE32" s="265"/>
      <c r="DF32" s="266"/>
      <c r="DG32" s="265"/>
      <c r="DH32" s="266"/>
      <c r="DI32" s="265"/>
      <c r="DJ32" s="266"/>
      <c r="DK32" s="265"/>
      <c r="DL32" s="266"/>
      <c r="DM32" s="265"/>
      <c r="DN32" s="266"/>
      <c r="DO32" s="265"/>
      <c r="DP32" s="266"/>
      <c r="DQ32" s="265"/>
      <c r="DR32" s="266"/>
      <c r="DS32" s="265"/>
      <c r="DT32" s="266"/>
      <c r="DU32" s="265"/>
      <c r="DV32" s="266"/>
      <c r="DW32" s="256"/>
      <c r="DX32" s="256"/>
    </row>
    <row r="33" spans="2:129" ht="13.5" customHeight="1" x14ac:dyDescent="0.15">
      <c r="B33" s="267" t="s">
        <v>9</v>
      </c>
      <c r="C33" s="268"/>
      <c r="D33" s="269"/>
      <c r="E33" s="270">
        <f>E21-E27</f>
        <v>0</v>
      </c>
      <c r="F33" s="271"/>
      <c r="G33" s="270">
        <f>G21-G27</f>
        <v>0</v>
      </c>
      <c r="H33" s="271"/>
      <c r="I33" s="270">
        <f t="shared" ref="I33" si="281">I21-I27</f>
        <v>0</v>
      </c>
      <c r="J33" s="271"/>
      <c r="K33" s="270">
        <f t="shared" ref="K33" si="282">K21-K27</f>
        <v>0</v>
      </c>
      <c r="L33" s="271"/>
      <c r="M33" s="270">
        <f t="shared" ref="M33" si="283">M21-M27</f>
        <v>0</v>
      </c>
      <c r="N33" s="271"/>
      <c r="O33" s="270">
        <f t="shared" ref="O33" si="284">O21-O27</f>
        <v>0</v>
      </c>
      <c r="P33" s="271"/>
      <c r="Q33" s="270">
        <f t="shared" ref="Q33" si="285">Q21-Q27</f>
        <v>0</v>
      </c>
      <c r="R33" s="271"/>
      <c r="S33" s="270">
        <f t="shared" ref="S33" si="286">S21-S27</f>
        <v>0</v>
      </c>
      <c r="T33" s="271"/>
      <c r="U33" s="270">
        <f t="shared" ref="U33" si="287">U21-U27</f>
        <v>0</v>
      </c>
      <c r="V33" s="271"/>
      <c r="W33" s="270">
        <f t="shared" ref="W33" si="288">W21-W27</f>
        <v>0</v>
      </c>
      <c r="X33" s="271"/>
      <c r="Y33" s="270">
        <f t="shared" ref="Y33" si="289">Y21-Y27</f>
        <v>0</v>
      </c>
      <c r="Z33" s="271"/>
      <c r="AA33" s="270">
        <f t="shared" ref="AA33" si="290">AA21-AA27</f>
        <v>0</v>
      </c>
      <c r="AB33" s="271"/>
      <c r="AC33" s="270">
        <f t="shared" ref="AC33" si="291">AC21-AC27</f>
        <v>0</v>
      </c>
      <c r="AD33" s="271"/>
      <c r="AE33" s="270">
        <f t="shared" ref="AE33" si="292">AE21-AE27</f>
        <v>0</v>
      </c>
      <c r="AF33" s="271"/>
      <c r="AG33" s="270">
        <f t="shared" ref="AG33" si="293">AG21-AG27</f>
        <v>0</v>
      </c>
      <c r="AH33" s="271"/>
      <c r="AI33" s="270">
        <f t="shared" ref="AI33" si="294">AI21-AI27</f>
        <v>0</v>
      </c>
      <c r="AJ33" s="271"/>
      <c r="AK33" s="270">
        <f t="shared" ref="AK33" si="295">AK21-AK27</f>
        <v>0</v>
      </c>
      <c r="AL33" s="271"/>
      <c r="AM33" s="270">
        <f t="shared" ref="AM33" si="296">AM21-AM27</f>
        <v>0</v>
      </c>
      <c r="AN33" s="271"/>
      <c r="AO33" s="270">
        <f t="shared" ref="AO33" si="297">AO21-AO27</f>
        <v>0</v>
      </c>
      <c r="AP33" s="271"/>
      <c r="AQ33" s="270">
        <f t="shared" ref="AQ33" si="298">AQ21-AQ27</f>
        <v>0</v>
      </c>
      <c r="AR33" s="271"/>
      <c r="AS33" s="270">
        <f t="shared" ref="AS33" si="299">AS21-AS27</f>
        <v>0</v>
      </c>
      <c r="AT33" s="271"/>
      <c r="AU33" s="270">
        <f t="shared" ref="AU33" si="300">AU21-AU27</f>
        <v>0</v>
      </c>
      <c r="AV33" s="271"/>
      <c r="AW33" s="270">
        <f t="shared" ref="AW33" si="301">AW21-AW27</f>
        <v>0</v>
      </c>
      <c r="AX33" s="271"/>
      <c r="AY33" s="270">
        <f t="shared" ref="AY33" si="302">AY21-AY27</f>
        <v>0</v>
      </c>
      <c r="AZ33" s="271"/>
      <c r="BA33" s="270">
        <f t="shared" ref="BA33" si="303">BA21-BA27</f>
        <v>0</v>
      </c>
      <c r="BB33" s="271"/>
      <c r="BC33" s="270">
        <f t="shared" ref="BC33" si="304">BC21-BC27</f>
        <v>0</v>
      </c>
      <c r="BD33" s="271"/>
      <c r="BE33" s="270">
        <f t="shared" ref="BE33" si="305">BE21-BE27</f>
        <v>0</v>
      </c>
      <c r="BF33" s="271"/>
      <c r="BG33" s="270">
        <f t="shared" ref="BG33" si="306">BG21-BG27</f>
        <v>0</v>
      </c>
      <c r="BH33" s="271"/>
      <c r="BI33" s="270">
        <f t="shared" ref="BI33" si="307">BI21-BI27</f>
        <v>0</v>
      </c>
      <c r="BJ33" s="271"/>
      <c r="BK33" s="270">
        <f t="shared" ref="BK33" si="308">BK21-BK27</f>
        <v>0</v>
      </c>
      <c r="BL33" s="271"/>
      <c r="BM33" s="270">
        <f t="shared" ref="BM33" si="309">BM21-BM27</f>
        <v>0</v>
      </c>
      <c r="BN33" s="271"/>
      <c r="BO33" s="270">
        <f t="shared" ref="BO33" si="310">BO21-BO27</f>
        <v>0</v>
      </c>
      <c r="BP33" s="271"/>
      <c r="BQ33" s="270">
        <f t="shared" ref="BQ33" si="311">BQ21-BQ27</f>
        <v>0</v>
      </c>
      <c r="BR33" s="271"/>
      <c r="BS33" s="270">
        <f t="shared" ref="BS33" si="312">BS21-BS27</f>
        <v>0</v>
      </c>
      <c r="BT33" s="271"/>
      <c r="BU33" s="270">
        <f t="shared" ref="BU33" si="313">BU21-BU27</f>
        <v>0</v>
      </c>
      <c r="BV33" s="271"/>
      <c r="BW33" s="270">
        <f t="shared" ref="BW33" si="314">BW21-BW27</f>
        <v>0</v>
      </c>
      <c r="BX33" s="271"/>
      <c r="BY33" s="270">
        <f t="shared" ref="BY33" si="315">BY21-BY27</f>
        <v>0</v>
      </c>
      <c r="BZ33" s="271"/>
      <c r="CA33" s="270">
        <f t="shared" ref="CA33" si="316">CA21-CA27</f>
        <v>0</v>
      </c>
      <c r="CB33" s="271"/>
      <c r="CC33" s="270">
        <f t="shared" ref="CC33" si="317">CC21-CC27</f>
        <v>0</v>
      </c>
      <c r="CD33" s="271"/>
      <c r="CE33" s="270">
        <f t="shared" ref="CE33" si="318">CE21-CE27</f>
        <v>0</v>
      </c>
      <c r="CF33" s="271"/>
      <c r="CG33" s="270">
        <f t="shared" ref="CG33" si="319">CG21-CG27</f>
        <v>0</v>
      </c>
      <c r="CH33" s="271"/>
      <c r="CI33" s="270">
        <f t="shared" ref="CI33" si="320">CI21-CI27</f>
        <v>0</v>
      </c>
      <c r="CJ33" s="271"/>
      <c r="CK33" s="270">
        <f t="shared" ref="CK33" si="321">CK21-CK27</f>
        <v>0</v>
      </c>
      <c r="CL33" s="271"/>
      <c r="CM33" s="270">
        <f t="shared" ref="CM33" si="322">CM21-CM27</f>
        <v>0</v>
      </c>
      <c r="CN33" s="271"/>
      <c r="CO33" s="270">
        <f t="shared" ref="CO33" si="323">CO21-CO27</f>
        <v>0</v>
      </c>
      <c r="CP33" s="271"/>
      <c r="CQ33" s="270">
        <f t="shared" ref="CQ33" si="324">CQ21-CQ27</f>
        <v>0</v>
      </c>
      <c r="CR33" s="271"/>
      <c r="CS33" s="270">
        <f t="shared" ref="CS33" si="325">CS21-CS27</f>
        <v>0</v>
      </c>
      <c r="CT33" s="271"/>
      <c r="CU33" s="270">
        <f t="shared" ref="CU33" si="326">CU21-CU27</f>
        <v>0</v>
      </c>
      <c r="CV33" s="271"/>
      <c r="CW33" s="270">
        <f t="shared" ref="CW33" si="327">CW21-CW27</f>
        <v>0</v>
      </c>
      <c r="CX33" s="271"/>
      <c r="CY33" s="270">
        <f t="shared" ref="CY33" si="328">CY21-CY27</f>
        <v>0</v>
      </c>
      <c r="CZ33" s="271"/>
      <c r="DA33" s="270">
        <f t="shared" ref="DA33" si="329">DA21-DA27</f>
        <v>0</v>
      </c>
      <c r="DB33" s="271"/>
      <c r="DC33" s="270">
        <f t="shared" ref="DC33" si="330">DC21-DC27</f>
        <v>0</v>
      </c>
      <c r="DD33" s="271"/>
      <c r="DE33" s="270">
        <f t="shared" ref="DE33" si="331">DE21-DE27</f>
        <v>0</v>
      </c>
      <c r="DF33" s="271"/>
      <c r="DG33" s="270">
        <f t="shared" ref="DG33" si="332">DG21-DG27</f>
        <v>0</v>
      </c>
      <c r="DH33" s="271"/>
      <c r="DI33" s="270">
        <f t="shared" ref="DI33" si="333">DI21-DI27</f>
        <v>0</v>
      </c>
      <c r="DJ33" s="271"/>
      <c r="DK33" s="270">
        <f t="shared" ref="DK33" si="334">DK21-DK27</f>
        <v>0</v>
      </c>
      <c r="DL33" s="271"/>
      <c r="DM33" s="270">
        <f t="shared" ref="DM33" si="335">DM21-DM27</f>
        <v>0</v>
      </c>
      <c r="DN33" s="271"/>
      <c r="DO33" s="270">
        <f t="shared" ref="DO33" si="336">DO21-DO27</f>
        <v>0</v>
      </c>
      <c r="DP33" s="271"/>
      <c r="DQ33" s="270">
        <f t="shared" ref="DQ33" si="337">DQ21-DQ27</f>
        <v>0</v>
      </c>
      <c r="DR33" s="271"/>
      <c r="DS33" s="270">
        <f t="shared" ref="DS33" si="338">DS21-DS27</f>
        <v>0</v>
      </c>
      <c r="DT33" s="271"/>
      <c r="DU33" s="270">
        <f t="shared" ref="DU33" si="339">DU21-DU27</f>
        <v>0</v>
      </c>
      <c r="DV33" s="271"/>
      <c r="DW33" s="187" t="s">
        <v>223</v>
      </c>
      <c r="DX33" s="187">
        <f>COUNTIF(E33:DU33,"&gt;0")</f>
        <v>0</v>
      </c>
      <c r="DY33" s="39" t="s">
        <v>227</v>
      </c>
    </row>
    <row r="34" spans="2:129" ht="13.5" customHeight="1" x14ac:dyDescent="0.15">
      <c r="B34" s="272" t="s">
        <v>10</v>
      </c>
      <c r="C34" s="273"/>
      <c r="D34" s="274"/>
      <c r="E34" s="270">
        <f>E22-E28</f>
        <v>0</v>
      </c>
      <c r="F34" s="271"/>
      <c r="G34" s="270">
        <f>G22-G28</f>
        <v>0</v>
      </c>
      <c r="H34" s="271"/>
      <c r="I34" s="270">
        <f t="shared" ref="I34" si="340">I22-I28</f>
        <v>0</v>
      </c>
      <c r="J34" s="271"/>
      <c r="K34" s="270">
        <f t="shared" ref="K34" si="341">K22-K28</f>
        <v>0</v>
      </c>
      <c r="L34" s="271"/>
      <c r="M34" s="270">
        <f t="shared" ref="M34" si="342">M22-M28</f>
        <v>0</v>
      </c>
      <c r="N34" s="271"/>
      <c r="O34" s="270">
        <f t="shared" ref="O34" si="343">O22-O28</f>
        <v>0</v>
      </c>
      <c r="P34" s="271"/>
      <c r="Q34" s="270">
        <f t="shared" ref="Q34" si="344">Q22-Q28</f>
        <v>0</v>
      </c>
      <c r="R34" s="271"/>
      <c r="S34" s="270">
        <f t="shared" ref="S34" si="345">S22-S28</f>
        <v>0</v>
      </c>
      <c r="T34" s="271"/>
      <c r="U34" s="270">
        <f t="shared" ref="U34" si="346">U22-U28</f>
        <v>0</v>
      </c>
      <c r="V34" s="271"/>
      <c r="W34" s="270">
        <f t="shared" ref="W34" si="347">W22-W28</f>
        <v>0</v>
      </c>
      <c r="X34" s="271"/>
      <c r="Y34" s="270">
        <f t="shared" ref="Y34" si="348">Y22-Y28</f>
        <v>0</v>
      </c>
      <c r="Z34" s="271"/>
      <c r="AA34" s="270">
        <f t="shared" ref="AA34" si="349">AA22-AA28</f>
        <v>0</v>
      </c>
      <c r="AB34" s="271"/>
      <c r="AC34" s="270">
        <f t="shared" ref="AC34" si="350">AC22-AC28</f>
        <v>0</v>
      </c>
      <c r="AD34" s="271"/>
      <c r="AE34" s="270">
        <f t="shared" ref="AE34" si="351">AE22-AE28</f>
        <v>0</v>
      </c>
      <c r="AF34" s="271"/>
      <c r="AG34" s="270">
        <f t="shared" ref="AG34" si="352">AG22-AG28</f>
        <v>0</v>
      </c>
      <c r="AH34" s="271"/>
      <c r="AI34" s="270">
        <f t="shared" ref="AI34" si="353">AI22-AI28</f>
        <v>0</v>
      </c>
      <c r="AJ34" s="271"/>
      <c r="AK34" s="270">
        <f t="shared" ref="AK34" si="354">AK22-AK28</f>
        <v>0</v>
      </c>
      <c r="AL34" s="271"/>
      <c r="AM34" s="270">
        <f t="shared" ref="AM34" si="355">AM22-AM28</f>
        <v>0</v>
      </c>
      <c r="AN34" s="271"/>
      <c r="AO34" s="270">
        <f t="shared" ref="AO34" si="356">AO22-AO28</f>
        <v>0</v>
      </c>
      <c r="AP34" s="271"/>
      <c r="AQ34" s="270">
        <f t="shared" ref="AQ34" si="357">AQ22-AQ28</f>
        <v>0</v>
      </c>
      <c r="AR34" s="271"/>
      <c r="AS34" s="270">
        <f t="shared" ref="AS34" si="358">AS22-AS28</f>
        <v>0</v>
      </c>
      <c r="AT34" s="271"/>
      <c r="AU34" s="270">
        <f t="shared" ref="AU34" si="359">AU22-AU28</f>
        <v>0</v>
      </c>
      <c r="AV34" s="271"/>
      <c r="AW34" s="270">
        <f t="shared" ref="AW34" si="360">AW22-AW28</f>
        <v>0</v>
      </c>
      <c r="AX34" s="271"/>
      <c r="AY34" s="270">
        <f t="shared" ref="AY34" si="361">AY22-AY28</f>
        <v>0</v>
      </c>
      <c r="AZ34" s="271"/>
      <c r="BA34" s="270">
        <f t="shared" ref="BA34" si="362">BA22-BA28</f>
        <v>0</v>
      </c>
      <c r="BB34" s="271"/>
      <c r="BC34" s="270">
        <f t="shared" ref="BC34" si="363">BC22-BC28</f>
        <v>0</v>
      </c>
      <c r="BD34" s="271"/>
      <c r="BE34" s="270">
        <f t="shared" ref="BE34" si="364">BE22-BE28</f>
        <v>0</v>
      </c>
      <c r="BF34" s="271"/>
      <c r="BG34" s="270">
        <f t="shared" ref="BG34" si="365">BG22-BG28</f>
        <v>0</v>
      </c>
      <c r="BH34" s="271"/>
      <c r="BI34" s="270">
        <f t="shared" ref="BI34" si="366">BI22-BI28</f>
        <v>0</v>
      </c>
      <c r="BJ34" s="271"/>
      <c r="BK34" s="270">
        <f t="shared" ref="BK34" si="367">BK22-BK28</f>
        <v>0</v>
      </c>
      <c r="BL34" s="271"/>
      <c r="BM34" s="270">
        <f t="shared" ref="BM34" si="368">BM22-BM28</f>
        <v>0</v>
      </c>
      <c r="BN34" s="271"/>
      <c r="BO34" s="270">
        <f t="shared" ref="BO34" si="369">BO22-BO28</f>
        <v>0</v>
      </c>
      <c r="BP34" s="271"/>
      <c r="BQ34" s="270">
        <f t="shared" ref="BQ34" si="370">BQ22-BQ28</f>
        <v>0</v>
      </c>
      <c r="BR34" s="271"/>
      <c r="BS34" s="270">
        <f t="shared" ref="BS34" si="371">BS22-BS28</f>
        <v>0</v>
      </c>
      <c r="BT34" s="271"/>
      <c r="BU34" s="270">
        <f t="shared" ref="BU34" si="372">BU22-BU28</f>
        <v>0</v>
      </c>
      <c r="BV34" s="271"/>
      <c r="BW34" s="270">
        <f t="shared" ref="BW34" si="373">BW22-BW28</f>
        <v>0</v>
      </c>
      <c r="BX34" s="271"/>
      <c r="BY34" s="270">
        <f t="shared" ref="BY34" si="374">BY22-BY28</f>
        <v>0</v>
      </c>
      <c r="BZ34" s="271"/>
      <c r="CA34" s="270">
        <f t="shared" ref="CA34" si="375">CA22-CA28</f>
        <v>0</v>
      </c>
      <c r="CB34" s="271"/>
      <c r="CC34" s="270">
        <f t="shared" ref="CC34" si="376">CC22-CC28</f>
        <v>0</v>
      </c>
      <c r="CD34" s="271"/>
      <c r="CE34" s="270">
        <f t="shared" ref="CE34" si="377">CE22-CE28</f>
        <v>0</v>
      </c>
      <c r="CF34" s="271"/>
      <c r="CG34" s="270">
        <f t="shared" ref="CG34" si="378">CG22-CG28</f>
        <v>0</v>
      </c>
      <c r="CH34" s="271"/>
      <c r="CI34" s="270">
        <f t="shared" ref="CI34" si="379">CI22-CI28</f>
        <v>0</v>
      </c>
      <c r="CJ34" s="271"/>
      <c r="CK34" s="270">
        <f t="shared" ref="CK34" si="380">CK22-CK28</f>
        <v>0</v>
      </c>
      <c r="CL34" s="271"/>
      <c r="CM34" s="270">
        <f t="shared" ref="CM34" si="381">CM22-CM28</f>
        <v>0</v>
      </c>
      <c r="CN34" s="271"/>
      <c r="CO34" s="270">
        <f t="shared" ref="CO34" si="382">CO22-CO28</f>
        <v>0</v>
      </c>
      <c r="CP34" s="271"/>
      <c r="CQ34" s="270">
        <f t="shared" ref="CQ34" si="383">CQ22-CQ28</f>
        <v>0</v>
      </c>
      <c r="CR34" s="271"/>
      <c r="CS34" s="270">
        <f t="shared" ref="CS34" si="384">CS22-CS28</f>
        <v>0</v>
      </c>
      <c r="CT34" s="271"/>
      <c r="CU34" s="270">
        <f t="shared" ref="CU34" si="385">CU22-CU28</f>
        <v>0</v>
      </c>
      <c r="CV34" s="271"/>
      <c r="CW34" s="270">
        <f t="shared" ref="CW34" si="386">CW22-CW28</f>
        <v>0</v>
      </c>
      <c r="CX34" s="271"/>
      <c r="CY34" s="270">
        <f t="shared" ref="CY34" si="387">CY22-CY28</f>
        <v>0</v>
      </c>
      <c r="CZ34" s="271"/>
      <c r="DA34" s="270">
        <f t="shared" ref="DA34" si="388">DA22-DA28</f>
        <v>0</v>
      </c>
      <c r="DB34" s="271"/>
      <c r="DC34" s="270">
        <f t="shared" ref="DC34" si="389">DC22-DC28</f>
        <v>0</v>
      </c>
      <c r="DD34" s="271"/>
      <c r="DE34" s="270">
        <f t="shared" ref="DE34" si="390">DE22-DE28</f>
        <v>0</v>
      </c>
      <c r="DF34" s="271"/>
      <c r="DG34" s="270">
        <f t="shared" ref="DG34" si="391">DG22-DG28</f>
        <v>0</v>
      </c>
      <c r="DH34" s="271"/>
      <c r="DI34" s="270">
        <f t="shared" ref="DI34" si="392">DI22-DI28</f>
        <v>0</v>
      </c>
      <c r="DJ34" s="271"/>
      <c r="DK34" s="270">
        <f t="shared" ref="DK34" si="393">DK22-DK28</f>
        <v>0</v>
      </c>
      <c r="DL34" s="271"/>
      <c r="DM34" s="270">
        <f t="shared" ref="DM34" si="394">DM22-DM28</f>
        <v>0</v>
      </c>
      <c r="DN34" s="271"/>
      <c r="DO34" s="270">
        <f t="shared" ref="DO34" si="395">DO22-DO28</f>
        <v>0</v>
      </c>
      <c r="DP34" s="271"/>
      <c r="DQ34" s="270">
        <f t="shared" ref="DQ34" si="396">DQ22-DQ28</f>
        <v>0</v>
      </c>
      <c r="DR34" s="271"/>
      <c r="DS34" s="270">
        <f t="shared" ref="DS34" si="397">DS22-DS28</f>
        <v>0</v>
      </c>
      <c r="DT34" s="271"/>
      <c r="DU34" s="270">
        <f t="shared" ref="DU34" si="398">DU22-DU28</f>
        <v>0</v>
      </c>
      <c r="DV34" s="271"/>
      <c r="DW34" s="187" t="s">
        <v>223</v>
      </c>
      <c r="DX34" s="187">
        <f>COUNTIF(E34:DU34,"&gt;0")</f>
        <v>0</v>
      </c>
      <c r="DY34" s="39" t="s">
        <v>227</v>
      </c>
    </row>
    <row r="35" spans="2:129" ht="13.5" customHeight="1" thickBot="1" x14ac:dyDescent="0.2">
      <c r="B35" s="275" t="s">
        <v>224</v>
      </c>
      <c r="C35" s="276"/>
      <c r="D35" s="277"/>
      <c r="E35" s="278"/>
      <c r="F35" s="279"/>
      <c r="G35" s="278"/>
      <c r="H35" s="279"/>
      <c r="I35" s="278"/>
      <c r="J35" s="279"/>
      <c r="K35" s="278"/>
      <c r="L35" s="279"/>
      <c r="M35" s="278"/>
      <c r="N35" s="279"/>
      <c r="O35" s="278"/>
      <c r="P35" s="279"/>
      <c r="Q35" s="278"/>
      <c r="R35" s="279"/>
      <c r="S35" s="278"/>
      <c r="T35" s="279"/>
      <c r="U35" s="278"/>
      <c r="V35" s="279"/>
      <c r="W35" s="278"/>
      <c r="X35" s="279"/>
      <c r="Y35" s="278"/>
      <c r="Z35" s="279"/>
      <c r="AA35" s="278"/>
      <c r="AB35" s="279"/>
      <c r="AC35" s="278"/>
      <c r="AD35" s="279"/>
      <c r="AE35" s="278"/>
      <c r="AF35" s="279"/>
      <c r="AG35" s="278"/>
      <c r="AH35" s="279"/>
      <c r="AI35" s="278"/>
      <c r="AJ35" s="279"/>
      <c r="AK35" s="278"/>
      <c r="AL35" s="279"/>
      <c r="AM35" s="278"/>
      <c r="AN35" s="279"/>
      <c r="AO35" s="278"/>
      <c r="AP35" s="279"/>
      <c r="AQ35" s="278"/>
      <c r="AR35" s="279"/>
      <c r="AS35" s="278"/>
      <c r="AT35" s="279"/>
      <c r="AU35" s="278"/>
      <c r="AV35" s="279"/>
      <c r="AW35" s="278"/>
      <c r="AX35" s="279"/>
      <c r="AY35" s="278"/>
      <c r="AZ35" s="279"/>
      <c r="BA35" s="278"/>
      <c r="BB35" s="279"/>
      <c r="BC35" s="278"/>
      <c r="BD35" s="279"/>
      <c r="BE35" s="278"/>
      <c r="BF35" s="279"/>
      <c r="BG35" s="278"/>
      <c r="BH35" s="279"/>
      <c r="BI35" s="278"/>
      <c r="BJ35" s="279"/>
      <c r="BK35" s="278"/>
      <c r="BL35" s="279"/>
      <c r="BM35" s="278"/>
      <c r="BN35" s="279"/>
      <c r="BO35" s="278"/>
      <c r="BP35" s="279"/>
      <c r="BQ35" s="278"/>
      <c r="BR35" s="279"/>
      <c r="BS35" s="278"/>
      <c r="BT35" s="279"/>
      <c r="BU35" s="278"/>
      <c r="BV35" s="279"/>
      <c r="BW35" s="278"/>
      <c r="BX35" s="279"/>
      <c r="BY35" s="278"/>
      <c r="BZ35" s="279"/>
      <c r="CA35" s="278"/>
      <c r="CB35" s="279"/>
      <c r="CC35" s="278"/>
      <c r="CD35" s="279"/>
      <c r="CE35" s="278"/>
      <c r="CF35" s="279"/>
      <c r="CG35" s="278"/>
      <c r="CH35" s="279"/>
      <c r="CI35" s="278"/>
      <c r="CJ35" s="279"/>
      <c r="CK35" s="278"/>
      <c r="CL35" s="279"/>
      <c r="CM35" s="278"/>
      <c r="CN35" s="279"/>
      <c r="CO35" s="278"/>
      <c r="CP35" s="279"/>
      <c r="CQ35" s="278"/>
      <c r="CR35" s="279"/>
      <c r="CS35" s="278"/>
      <c r="CT35" s="279"/>
      <c r="CU35" s="278"/>
      <c r="CV35" s="279"/>
      <c r="CW35" s="278"/>
      <c r="CX35" s="279"/>
      <c r="CY35" s="278"/>
      <c r="CZ35" s="279"/>
      <c r="DA35" s="278"/>
      <c r="DB35" s="279"/>
      <c r="DC35" s="278"/>
      <c r="DD35" s="279"/>
      <c r="DE35" s="278"/>
      <c r="DF35" s="279"/>
      <c r="DG35" s="278"/>
      <c r="DH35" s="279"/>
      <c r="DI35" s="278"/>
      <c r="DJ35" s="279"/>
      <c r="DK35" s="278"/>
      <c r="DL35" s="279"/>
      <c r="DM35" s="278"/>
      <c r="DN35" s="279"/>
      <c r="DO35" s="278"/>
      <c r="DP35" s="279"/>
      <c r="DQ35" s="278"/>
      <c r="DR35" s="279"/>
      <c r="DS35" s="278"/>
      <c r="DT35" s="279"/>
      <c r="DU35" s="278"/>
      <c r="DV35" s="279"/>
      <c r="DW35" s="187"/>
      <c r="DX35" s="187"/>
    </row>
    <row r="37" spans="2:129" ht="13.5" customHeight="1" thickBot="1" x14ac:dyDescent="0.2">
      <c r="E37" t="s">
        <v>235</v>
      </c>
      <c r="G37" t="s">
        <v>236</v>
      </c>
      <c r="I37" t="s">
        <v>240</v>
      </c>
      <c r="K37" t="s">
        <v>241</v>
      </c>
      <c r="M37" t="s">
        <v>242</v>
      </c>
      <c r="O37" t="s">
        <v>243</v>
      </c>
      <c r="Q37" t="s">
        <v>244</v>
      </c>
      <c r="S37" t="s">
        <v>245</v>
      </c>
      <c r="U37" t="s">
        <v>246</v>
      </c>
      <c r="W37" t="s">
        <v>237</v>
      </c>
      <c r="Y37" t="s">
        <v>238</v>
      </c>
      <c r="AA37" t="s">
        <v>239</v>
      </c>
      <c r="AC37" t="s">
        <v>235</v>
      </c>
    </row>
    <row r="38" spans="2:129" ht="13.5" customHeight="1" x14ac:dyDescent="0.15">
      <c r="B38" s="242" t="s">
        <v>9</v>
      </c>
      <c r="C38" s="243"/>
      <c r="D38" s="244"/>
      <c r="E38" s="195">
        <f>SUM(E10:AI10)</f>
        <v>0</v>
      </c>
      <c r="F38" s="194"/>
      <c r="G38" s="195">
        <f>SUM(AJ10:BM10)</f>
        <v>0</v>
      </c>
      <c r="H38" s="194"/>
      <c r="I38" s="195">
        <f>SUM(BN10:CR10)</f>
        <v>0</v>
      </c>
      <c r="J38" s="194"/>
      <c r="K38" s="195">
        <f>SUM(CS10:DV10)</f>
        <v>0</v>
      </c>
      <c r="L38" s="194"/>
      <c r="M38" s="195">
        <f>SUM(DW10:FA10)</f>
        <v>0</v>
      </c>
      <c r="N38" s="194"/>
      <c r="O38" s="195">
        <f>SUM(FB10:GF10)</f>
        <v>0</v>
      </c>
      <c r="P38" s="194"/>
      <c r="Q38" s="195">
        <f>SUM(GG10:HJ10)</f>
        <v>0</v>
      </c>
      <c r="R38" s="194"/>
      <c r="S38" s="195">
        <f>SUM(HK10:IO10)</f>
        <v>0</v>
      </c>
      <c r="T38" s="194"/>
      <c r="U38" s="195">
        <f>SUM(IP10:JS10)</f>
        <v>0</v>
      </c>
      <c r="V38" s="194"/>
      <c r="W38" s="195">
        <f>SUM(JT10:KX10)</f>
        <v>0</v>
      </c>
      <c r="X38" s="194"/>
      <c r="Y38" s="195">
        <f>SUM(KY10:MC10)</f>
        <v>0</v>
      </c>
      <c r="Z38" s="194"/>
      <c r="AA38" s="195">
        <f>SUM(MD10:NF10)</f>
        <v>0</v>
      </c>
      <c r="AB38" s="194"/>
      <c r="AC38" s="195">
        <f>SUM(NG10:OK10)</f>
        <v>0</v>
      </c>
      <c r="AD38" s="194"/>
    </row>
    <row r="39" spans="2:129" ht="13.5" customHeight="1" x14ac:dyDescent="0.15">
      <c r="B39" s="200" t="s">
        <v>10</v>
      </c>
      <c r="C39" s="135"/>
      <c r="D39" s="201"/>
      <c r="E39" s="125">
        <f>SUM(E11:AI11)</f>
        <v>0</v>
      </c>
      <c r="F39" s="123"/>
      <c r="G39" s="125">
        <f>SUM(AJ11:BM11)</f>
        <v>0</v>
      </c>
      <c r="H39" s="123"/>
      <c r="I39" s="125">
        <f>SUM(BN11:CR11)</f>
        <v>0</v>
      </c>
      <c r="J39" s="123"/>
      <c r="K39" s="125">
        <f>SUM(CS11:DV11)</f>
        <v>0</v>
      </c>
      <c r="L39" s="123"/>
      <c r="M39" s="125">
        <f>SUM(DW11:FA11)</f>
        <v>0</v>
      </c>
      <c r="N39" s="123"/>
      <c r="O39" s="125">
        <f>SUM(FB11:GF11)</f>
        <v>0</v>
      </c>
      <c r="P39" s="123"/>
      <c r="Q39" s="125">
        <f>SUM(GG11:HJ11)</f>
        <v>0</v>
      </c>
      <c r="R39" s="123"/>
      <c r="S39" s="125">
        <f>SUM(HK11:IO11)</f>
        <v>0</v>
      </c>
      <c r="T39" s="123"/>
      <c r="U39" s="125">
        <f>SUM(IP11:JS11)</f>
        <v>0</v>
      </c>
      <c r="V39" s="123"/>
      <c r="W39" s="125">
        <f>SUM(JT11:KX11)</f>
        <v>0</v>
      </c>
      <c r="X39" s="123"/>
      <c r="Y39" s="125">
        <f>SUM(KY11:MC11)</f>
        <v>0</v>
      </c>
      <c r="Z39" s="123"/>
      <c r="AA39" s="125">
        <f>SUM(MD11:NF11)</f>
        <v>0</v>
      </c>
      <c r="AB39" s="123"/>
      <c r="AC39" s="125">
        <f>SUM(NG11:OK11)</f>
        <v>0</v>
      </c>
      <c r="AD39" s="123"/>
    </row>
    <row r="40" spans="2:129" ht="13.5" customHeight="1" thickBot="1" x14ac:dyDescent="0.2">
      <c r="B40" s="202" t="s">
        <v>252</v>
      </c>
      <c r="C40" s="203"/>
      <c r="D40" s="204"/>
      <c r="E40" s="233"/>
      <c r="F40" s="124"/>
      <c r="G40" s="233"/>
      <c r="H40" s="124"/>
      <c r="I40" s="233"/>
      <c r="J40" s="124"/>
      <c r="K40" s="233"/>
      <c r="L40" s="124"/>
      <c r="M40" s="233"/>
      <c r="N40" s="124"/>
      <c r="O40" s="233"/>
      <c r="P40" s="124"/>
      <c r="Q40" s="233"/>
      <c r="R40" s="124"/>
      <c r="S40" s="233"/>
      <c r="T40" s="124"/>
      <c r="U40" s="233"/>
      <c r="V40" s="124"/>
      <c r="W40" s="233"/>
      <c r="X40" s="124"/>
      <c r="Y40" s="233"/>
      <c r="Z40" s="124"/>
      <c r="AA40" s="233"/>
      <c r="AB40" s="124"/>
      <c r="AC40" s="233"/>
      <c r="AD40" s="124"/>
    </row>
    <row r="41" spans="2:129" ht="13.5" customHeight="1" x14ac:dyDescent="0.15">
      <c r="B41" s="242" t="s">
        <v>9</v>
      </c>
      <c r="C41" s="243"/>
      <c r="D41" s="244"/>
      <c r="E41" s="195">
        <f>IF(COUNTIF(E10:AI10,1)&gt;0,IF(E10=0,"中途",0),0)</f>
        <v>0</v>
      </c>
      <c r="F41" s="194"/>
      <c r="G41" s="195">
        <f>IF(COUNTIF(AJ10:BM10,1)&gt;0,IF(AJ10=0,"中途",0),0)</f>
        <v>0</v>
      </c>
      <c r="H41" s="194"/>
      <c r="I41" s="195">
        <f>IF(COUNTIF(BN10:CR10,1)&gt;0,IF(BN10=0,"中途",0),0)</f>
        <v>0</v>
      </c>
      <c r="J41" s="194"/>
      <c r="K41" s="195">
        <f>IF(COUNTIF(CS10:DV10,1)&gt;0,IF(CS10=0,"中途",0),0)</f>
        <v>0</v>
      </c>
      <c r="L41" s="194"/>
      <c r="M41" s="195">
        <f>IF(COUNTIF(DW10:FA10,1)&gt;0,IF(DW10=0,"中途",0),0)</f>
        <v>0</v>
      </c>
      <c r="N41" s="194"/>
      <c r="O41" s="195">
        <f>IF(COUNTIF(FB10:GF10,1)&gt;0,IF(FB10=0,"中途",0),0)</f>
        <v>0</v>
      </c>
      <c r="P41" s="194"/>
      <c r="Q41" s="195">
        <f>IF(COUNTIF(GG10:HJ10,1)&gt;0,IF(GG10=0,"中途",0),0)</f>
        <v>0</v>
      </c>
      <c r="R41" s="194"/>
      <c r="S41" s="195">
        <f>IF(COUNTIF(HK10:IO10,1)&gt;0,IF(HK10=0,"中途",0),0)</f>
        <v>0</v>
      </c>
      <c r="T41" s="194"/>
      <c r="U41" s="195">
        <f>IF(COUNTIF(IP10:JS10,1)&gt;0,IF(IP10=0,"中途",0),0)</f>
        <v>0</v>
      </c>
      <c r="V41" s="194"/>
      <c r="W41" s="195">
        <f>IF(COUNTIF(JT10:KX10,1)&gt;0,IF(JT10=0,"中途",0),0)</f>
        <v>0</v>
      </c>
      <c r="X41" s="194"/>
      <c r="Y41" s="195">
        <f>IF(COUNTIF(KY10:MC10,1)&gt;0,IF(LB10=0,"中途",0),0)</f>
        <v>0</v>
      </c>
      <c r="Z41" s="194"/>
      <c r="AA41" s="195">
        <f>IF(COUNTIF(MD10:NF10,1)&gt;0,IF(MD10=0,"中途",0),0)</f>
        <v>0</v>
      </c>
      <c r="AB41" s="194"/>
      <c r="AC41" s="195">
        <f>IF(COUNTIF(NG10:OK10,1)&gt;0,IF(NG10=0,"中途",0),0)</f>
        <v>0</v>
      </c>
      <c r="AD41" s="194"/>
    </row>
    <row r="42" spans="2:129" ht="13.5" customHeight="1" x14ac:dyDescent="0.15">
      <c r="B42" s="200" t="s">
        <v>10</v>
      </c>
      <c r="C42" s="135"/>
      <c r="D42" s="201"/>
      <c r="E42" s="125">
        <f>IF(COUNTIF(E11:AI11,1)&gt;0,IF(E11=0,"中途",0),0)</f>
        <v>0</v>
      </c>
      <c r="F42" s="123"/>
      <c r="G42" s="125">
        <f>IF(COUNTIF(AJ11:BM11,1)&gt;0,IF(AJ11=0,"中途",0),0)</f>
        <v>0</v>
      </c>
      <c r="H42" s="123"/>
      <c r="I42" s="125">
        <f>IF(COUNTIF(BN11:CR11,1)&gt;0,IF(BN11=0,"中途",0),0)</f>
        <v>0</v>
      </c>
      <c r="J42" s="123"/>
      <c r="K42" s="125">
        <f>IF(COUNTIF(CS11:DV11,1)&gt;0,IF(CS11=0,"中途",0),0)</f>
        <v>0</v>
      </c>
      <c r="L42" s="123"/>
      <c r="M42" s="125">
        <f>IF(COUNTIF(DW11:FA11,1)&gt;0,IF(DW11=0,"中途",0),0)</f>
        <v>0</v>
      </c>
      <c r="N42" s="123"/>
      <c r="O42" s="125">
        <f>IF(COUNTIF(FB11:GF11,1)&gt;0,IF(FB11=0,"中途",0),0)</f>
        <v>0</v>
      </c>
      <c r="P42" s="123"/>
      <c r="Q42" s="125">
        <f>IF(COUNTIF(GG11:HJ11,1)&gt;0,IF(GG11=0,"中途",0),0)</f>
        <v>0</v>
      </c>
      <c r="R42" s="123"/>
      <c r="S42" s="125">
        <f>IF(COUNTIF(HK11:IO11,1)&gt;0,IF(HK11=0,"中途",0),0)</f>
        <v>0</v>
      </c>
      <c r="T42" s="123"/>
      <c r="U42" s="125">
        <f>IF(COUNTIF(IP11:JS11,1)&gt;0,IF(IP11=0,"中途",0),0)</f>
        <v>0</v>
      </c>
      <c r="V42" s="123"/>
      <c r="W42" s="125">
        <f>IF(COUNTIF(JT11:KX11,1)&gt;0,IF(KX11=0,"中途",0),0)</f>
        <v>0</v>
      </c>
      <c r="X42" s="123"/>
      <c r="Y42" s="125">
        <f>IF(COUNTIF(KY11:MC11,1)&gt;0,IF(LB11=0,"中途",0),0)</f>
        <v>0</v>
      </c>
      <c r="Z42" s="123"/>
      <c r="AA42" s="125">
        <f>IF(COUNTIF(MD11:NF11,1)&gt;0,IF(MD11=0,"中途",0),0)</f>
        <v>0</v>
      </c>
      <c r="AB42" s="123"/>
      <c r="AC42" s="125">
        <f>IF(COUNTIF(NG11:OK11,1)&gt;0,IF(NG11=0,"中途",0),0)</f>
        <v>0</v>
      </c>
      <c r="AD42" s="123"/>
    </row>
    <row r="43" spans="2:129" ht="13.5" customHeight="1" thickBot="1" x14ac:dyDescent="0.2">
      <c r="B43" s="202" t="s">
        <v>248</v>
      </c>
      <c r="C43" s="203"/>
      <c r="D43" s="204"/>
      <c r="E43" s="233"/>
      <c r="F43" s="124"/>
      <c r="G43" s="233"/>
      <c r="H43" s="124"/>
      <c r="I43" s="233"/>
      <c r="J43" s="124"/>
      <c r="K43" s="233"/>
      <c r="L43" s="124"/>
      <c r="M43" s="233"/>
      <c r="N43" s="124"/>
      <c r="O43" s="233"/>
      <c r="P43" s="124"/>
      <c r="Q43" s="233"/>
      <c r="R43" s="124"/>
      <c r="S43" s="233"/>
      <c r="T43" s="124"/>
      <c r="U43" s="233"/>
      <c r="V43" s="124"/>
      <c r="W43" s="233"/>
      <c r="X43" s="124"/>
      <c r="Y43" s="233"/>
      <c r="Z43" s="124"/>
      <c r="AA43" s="233"/>
      <c r="AB43" s="124"/>
      <c r="AC43" s="233"/>
      <c r="AD43" s="124"/>
    </row>
    <row r="44" spans="2:129" ht="13.5" customHeight="1" x14ac:dyDescent="0.15">
      <c r="B44" s="242" t="s">
        <v>9</v>
      </c>
      <c r="C44" s="243"/>
      <c r="D44" s="244"/>
      <c r="E44" s="195">
        <f>IF(COUNTIF(E10:AI10,1)&gt;0,IF(AI10=0,"中途",0),0)</f>
        <v>0</v>
      </c>
      <c r="F44" s="194"/>
      <c r="G44" s="195">
        <f>IF(COUNTIF(AJ10:BM10,1)&gt;0,IF(BM10=0,"中途",0),0)</f>
        <v>0</v>
      </c>
      <c r="H44" s="194"/>
      <c r="I44" s="195">
        <f>IF(COUNTIF(BN10:CR10,1)&gt;0,IF(CR10=0,"中途",0),0)</f>
        <v>0</v>
      </c>
      <c r="J44" s="194"/>
      <c r="K44" s="195">
        <f>IF(COUNTIF(CS10:DV10,1)&gt;0,IF(DV10=0,"中途",0),0)</f>
        <v>0</v>
      </c>
      <c r="L44" s="194"/>
      <c r="M44" s="195">
        <f>IF(COUNTIF(DW10:FA10,1)&gt;0,IF(FA10=0,"中途",0),0)</f>
        <v>0</v>
      </c>
      <c r="N44" s="194"/>
      <c r="O44" s="195">
        <f>IF(COUNTIF(FB10:GF10,1)&gt;0,IF(GF10=0,"中途",0),0)</f>
        <v>0</v>
      </c>
      <c r="P44" s="194"/>
      <c r="Q44" s="195">
        <f>IF(COUNTIF(GG10:HJ10,1)&gt;0,IF(HJ10=0,"中途",0),0)</f>
        <v>0</v>
      </c>
      <c r="R44" s="194"/>
      <c r="S44" s="195">
        <f>IF(COUNTIF(HK10:IO10,1)&gt;0,IF(IO10=0,"中途",0),0)</f>
        <v>0</v>
      </c>
      <c r="T44" s="194"/>
      <c r="U44" s="195">
        <f>IF(COUNTIF(IP10:JS10,1)&gt;0,IF(JS10=0,"中途",0),0)</f>
        <v>0</v>
      </c>
      <c r="V44" s="194"/>
      <c r="W44" s="195">
        <f>IF(COUNTIF(JT10:KX10,1)&gt;0,IF(KV10=0,"中途",0),0)</f>
        <v>0</v>
      </c>
      <c r="X44" s="194"/>
      <c r="Y44" s="195">
        <f>IF(COUNTIF(KY10:MC10,1)&gt;0,IF(MC10=0,"中途",0),0)</f>
        <v>0</v>
      </c>
      <c r="Z44" s="194"/>
      <c r="AA44" s="195">
        <f>IF(COUNTIF(MD10:NF10,1)&gt;0,IF(NE10=0,"中途",0),0)</f>
        <v>0</v>
      </c>
      <c r="AB44" s="194"/>
      <c r="AC44" s="195">
        <f>IF(COUNTIF(NG10:OK10,1)&gt;0,IF(OK10=0,"中途",0),0)</f>
        <v>0</v>
      </c>
      <c r="AD44" s="194"/>
    </row>
    <row r="45" spans="2:129" ht="13.5" customHeight="1" x14ac:dyDescent="0.15">
      <c r="B45" s="200" t="s">
        <v>10</v>
      </c>
      <c r="C45" s="135"/>
      <c r="D45" s="201"/>
      <c r="E45" s="125">
        <f>IF(COUNTIF(E11:AI11,1)&gt;0,IF(AI11=0,"中途",0),0)</f>
        <v>0</v>
      </c>
      <c r="F45" s="123"/>
      <c r="G45" s="125">
        <f>IF(COUNTIF(AJ11:BM11,1)&gt;0,IF(BM11=0,"中途",0),0)</f>
        <v>0</v>
      </c>
      <c r="H45" s="123"/>
      <c r="I45" s="125">
        <f>IF(COUNTIF(BN11:CR11,1)&gt;0,IF(CR11=0,"中途",0),0)</f>
        <v>0</v>
      </c>
      <c r="J45" s="123"/>
      <c r="K45" s="125">
        <f>IF(COUNTIF(CS11:DV11,1)&gt;0,IF(DV11=0,"中途",0),0)</f>
        <v>0</v>
      </c>
      <c r="L45" s="123"/>
      <c r="M45" s="125">
        <f>IF(COUNTIF(DW11:FA11,1)&gt;0,IF(FA11=0,"中途",0),0)</f>
        <v>0</v>
      </c>
      <c r="N45" s="123"/>
      <c r="O45" s="125">
        <f>IF(COUNTIF(FB11:GF11,1)&gt;0,IF(GF11=0,"中途",0),0)</f>
        <v>0</v>
      </c>
      <c r="P45" s="123"/>
      <c r="Q45" s="125">
        <f>IF(COUNTIF(GG11:HJ11,1)&gt;0,IF(HJ11=0,"中途",0),0)</f>
        <v>0</v>
      </c>
      <c r="R45" s="123"/>
      <c r="S45" s="125">
        <f>IF(COUNTIF(HK11:IO11,1)&gt;0,IF(IO11=0,"中途",0),0)</f>
        <v>0</v>
      </c>
      <c r="T45" s="123"/>
      <c r="U45" s="125">
        <f>IF(COUNTIF(IP11:JS11,1)&gt;0,IF(JS11=0,"中途",0),0)</f>
        <v>0</v>
      </c>
      <c r="V45" s="123"/>
      <c r="W45" s="125">
        <f>IF(COUNTIF(JT11:KX11,1)&gt;0,IF(KV11=0,"中途",0),0)</f>
        <v>0</v>
      </c>
      <c r="X45" s="123"/>
      <c r="Y45" s="125">
        <f>IF(COUNTIF(KY11:MC11,1)&gt;0,IF(MC11=0,"中途",0),0)</f>
        <v>0</v>
      </c>
      <c r="Z45" s="123"/>
      <c r="AA45" s="125">
        <f>IF(COUNTIF(MD11:NF11,1)&gt;0,IF(NE11=0,"中途",0),0)</f>
        <v>0</v>
      </c>
      <c r="AB45" s="123"/>
      <c r="AC45" s="125">
        <f>IF(COUNTIF(NG11:OK11,1)&gt;0,IF(OK11=0,"中途",0),0)</f>
        <v>0</v>
      </c>
      <c r="AD45" s="123"/>
      <c r="AE45" s="1"/>
    </row>
    <row r="46" spans="2:129" ht="13.5" customHeight="1" thickBot="1" x14ac:dyDescent="0.2">
      <c r="B46" s="202" t="s">
        <v>247</v>
      </c>
      <c r="C46" s="203"/>
      <c r="D46" s="204"/>
      <c r="E46" s="233"/>
      <c r="F46" s="124"/>
      <c r="G46" s="233"/>
      <c r="H46" s="124"/>
      <c r="I46" s="233"/>
      <c r="J46" s="124"/>
      <c r="K46" s="233"/>
      <c r="L46" s="124"/>
      <c r="M46" s="233"/>
      <c r="N46" s="124"/>
      <c r="O46" s="233"/>
      <c r="P46" s="124"/>
      <c r="Q46" s="233"/>
      <c r="R46" s="124"/>
      <c r="S46" s="233"/>
      <c r="T46" s="124"/>
      <c r="U46" s="233"/>
      <c r="V46" s="124"/>
      <c r="W46" s="233"/>
      <c r="X46" s="124"/>
      <c r="Y46" s="233"/>
      <c r="Z46" s="124"/>
      <c r="AA46" s="233"/>
      <c r="AB46" s="124"/>
      <c r="AC46" s="233"/>
      <c r="AD46" s="124"/>
      <c r="AE46" s="1"/>
    </row>
    <row r="47" spans="2:129" ht="13.5" customHeight="1" x14ac:dyDescent="0.15">
      <c r="B47" s="242" t="s">
        <v>9</v>
      </c>
      <c r="C47" s="243"/>
      <c r="D47" s="244"/>
      <c r="V47" s="83"/>
      <c r="W47" s="83"/>
      <c r="X47" s="26"/>
      <c r="Y47" s="307"/>
      <c r="Z47" s="307"/>
      <c r="AA47" s="195">
        <f ca="1">IF(NF5="",0,IF(COUNTIF(MD10:NF10,1)&gt;0,IF(NF10=0,"中途",0),0))</f>
        <v>0</v>
      </c>
      <c r="AB47" s="194"/>
      <c r="AC47" s="83"/>
      <c r="AD47" s="83"/>
      <c r="AE47" s="1"/>
    </row>
    <row r="48" spans="2:129" ht="13.5" customHeight="1" x14ac:dyDescent="0.15">
      <c r="B48" s="200" t="s">
        <v>10</v>
      </c>
      <c r="C48" s="135"/>
      <c r="D48" s="201"/>
      <c r="AA48" s="125">
        <f ca="1">IF(NF5="",0,IF(COUNTIF(MD11:NF11,1)&gt;0,IF(NF11=0,"中途",0),0))</f>
        <v>0</v>
      </c>
      <c r="AB48" s="123"/>
    </row>
    <row r="49" spans="2:30" ht="13.5" customHeight="1" thickBot="1" x14ac:dyDescent="0.2">
      <c r="B49" s="202" t="s">
        <v>249</v>
      </c>
      <c r="C49" s="203"/>
      <c r="D49" s="204"/>
      <c r="AA49" s="233"/>
      <c r="AB49" s="124"/>
    </row>
    <row r="50" spans="2:30" ht="13.5" customHeight="1" x14ac:dyDescent="0.15">
      <c r="B50" s="242" t="s">
        <v>9</v>
      </c>
      <c r="C50" s="243"/>
      <c r="D50" s="244"/>
      <c r="E50" s="195">
        <f>COUNTIF(E41,"中途")+COUNTIF(E44,"中途")+COUNTIF(E47,"中途")</f>
        <v>0</v>
      </c>
      <c r="F50" s="194"/>
      <c r="G50" s="195">
        <f t="shared" ref="G50" si="399">COUNTIF(G41,"中途")+COUNTIF(G44,"中途")+COUNTIF(G47,"中途")</f>
        <v>0</v>
      </c>
      <c r="H50" s="194"/>
      <c r="I50" s="195">
        <f t="shared" ref="I50" si="400">COUNTIF(I41,"中途")+COUNTIF(I44,"中途")+COUNTIF(I47,"中途")</f>
        <v>0</v>
      </c>
      <c r="J50" s="194"/>
      <c r="K50" s="195">
        <f t="shared" ref="K50" si="401">COUNTIF(K41,"中途")+COUNTIF(K44,"中途")+COUNTIF(K47,"中途")</f>
        <v>0</v>
      </c>
      <c r="L50" s="194"/>
      <c r="M50" s="195">
        <f t="shared" ref="M50" si="402">COUNTIF(M41,"中途")+COUNTIF(M44,"中途")+COUNTIF(M47,"中途")</f>
        <v>0</v>
      </c>
      <c r="N50" s="194"/>
      <c r="O50" s="195">
        <f t="shared" ref="O50" si="403">COUNTIF(O41,"中途")+COUNTIF(O44,"中途")+COUNTIF(O47,"中途")</f>
        <v>0</v>
      </c>
      <c r="P50" s="194"/>
      <c r="Q50" s="195">
        <f t="shared" ref="Q50" si="404">COUNTIF(Q41,"中途")+COUNTIF(Q44,"中途")+COUNTIF(Q47,"中途")</f>
        <v>0</v>
      </c>
      <c r="R50" s="194"/>
      <c r="S50" s="195">
        <f t="shared" ref="S50" si="405">COUNTIF(S41,"中途")+COUNTIF(S44,"中途")+COUNTIF(S47,"中途")</f>
        <v>0</v>
      </c>
      <c r="T50" s="194"/>
      <c r="U50" s="195">
        <f t="shared" ref="U50" si="406">COUNTIF(U41,"中途")+COUNTIF(U44,"中途")+COUNTIF(U47,"中途")</f>
        <v>0</v>
      </c>
      <c r="V50" s="194"/>
      <c r="W50" s="195">
        <f t="shared" ref="W50" si="407">COUNTIF(W41,"中途")+COUNTIF(W44,"中途")+COUNTIF(W47,"中途")</f>
        <v>0</v>
      </c>
      <c r="X50" s="194"/>
      <c r="Y50" s="195">
        <f t="shared" ref="Y50" si="408">COUNTIF(Y41,"中途")+COUNTIF(Y44,"中途")+COUNTIF(Y47,"中途")</f>
        <v>0</v>
      </c>
      <c r="Z50" s="194"/>
      <c r="AA50" s="195">
        <f t="shared" ref="AA50" ca="1" si="409">COUNTIF(AA41,"中途")+COUNTIF(AA44,"中途")+COUNTIF(AA47,"中途")</f>
        <v>0</v>
      </c>
      <c r="AB50" s="194"/>
      <c r="AC50" s="195">
        <f t="shared" ref="AC50" si="410">COUNTIF(AC41,"中途")+COUNTIF(AC44,"中途")+COUNTIF(AC47,"中途")</f>
        <v>0</v>
      </c>
      <c r="AD50" s="194"/>
    </row>
    <row r="51" spans="2:30" ht="13.5" customHeight="1" x14ac:dyDescent="0.15">
      <c r="B51" s="200" t="s">
        <v>10</v>
      </c>
      <c r="C51" s="135"/>
      <c r="D51" s="201"/>
      <c r="E51" s="125">
        <f>COUNTIF(E42,"中途")+COUNTIF(E45,"中途")+COUNTIF(E48,"中途")</f>
        <v>0</v>
      </c>
      <c r="F51" s="123"/>
      <c r="G51" s="125">
        <f t="shared" ref="G51" si="411">COUNTIF(G42,"中途")+COUNTIF(G45,"中途")+COUNTIF(G48,"中途")</f>
        <v>0</v>
      </c>
      <c r="H51" s="123"/>
      <c r="I51" s="125">
        <f t="shared" ref="I51" si="412">COUNTIF(I42,"中途")+COUNTIF(I45,"中途")+COUNTIF(I48,"中途")</f>
        <v>0</v>
      </c>
      <c r="J51" s="123"/>
      <c r="K51" s="125">
        <f t="shared" ref="K51" si="413">COUNTIF(K42,"中途")+COUNTIF(K45,"中途")+COUNTIF(K48,"中途")</f>
        <v>0</v>
      </c>
      <c r="L51" s="123"/>
      <c r="M51" s="125">
        <f t="shared" ref="M51" si="414">COUNTIF(M42,"中途")+COUNTIF(M45,"中途")+COUNTIF(M48,"中途")</f>
        <v>0</v>
      </c>
      <c r="N51" s="123"/>
      <c r="O51" s="125">
        <f t="shared" ref="O51" si="415">COUNTIF(O42,"中途")+COUNTIF(O45,"中途")+COUNTIF(O48,"中途")</f>
        <v>0</v>
      </c>
      <c r="P51" s="123"/>
      <c r="Q51" s="125">
        <f t="shared" ref="Q51" si="416">COUNTIF(Q42,"中途")+COUNTIF(Q45,"中途")+COUNTIF(Q48,"中途")</f>
        <v>0</v>
      </c>
      <c r="R51" s="123"/>
      <c r="S51" s="125">
        <f t="shared" ref="S51" si="417">COUNTIF(S42,"中途")+COUNTIF(S45,"中途")+COUNTIF(S48,"中途")</f>
        <v>0</v>
      </c>
      <c r="T51" s="123"/>
      <c r="U51" s="125">
        <f t="shared" ref="U51" si="418">COUNTIF(U42,"中途")+COUNTIF(U45,"中途")+COUNTIF(U48,"中途")</f>
        <v>0</v>
      </c>
      <c r="V51" s="123"/>
      <c r="W51" s="125">
        <f t="shared" ref="W51" si="419">COUNTIF(W42,"中途")+COUNTIF(W45,"中途")+COUNTIF(W48,"中途")</f>
        <v>0</v>
      </c>
      <c r="X51" s="123"/>
      <c r="Y51" s="125">
        <f t="shared" ref="Y51" si="420">COUNTIF(Y42,"中途")+COUNTIF(Y45,"中途")+COUNTIF(Y48,"中途")</f>
        <v>0</v>
      </c>
      <c r="Z51" s="123"/>
      <c r="AA51" s="125">
        <f t="shared" ref="AA51" ca="1" si="421">COUNTIF(AA42,"中途")+COUNTIF(AA45,"中途")+COUNTIF(AA48,"中途")</f>
        <v>0</v>
      </c>
      <c r="AB51" s="123"/>
      <c r="AC51" s="125">
        <f t="shared" ref="AC51" si="422">COUNTIF(AC42,"中途")+COUNTIF(AC45,"中途")+COUNTIF(AC48,"中途")</f>
        <v>0</v>
      </c>
      <c r="AD51" s="123"/>
    </row>
    <row r="52" spans="2:30" ht="13.5" customHeight="1" thickBot="1" x14ac:dyDescent="0.2">
      <c r="B52" s="202" t="s">
        <v>250</v>
      </c>
      <c r="C52" s="203"/>
      <c r="D52" s="204"/>
      <c r="E52" s="233"/>
      <c r="F52" s="124"/>
      <c r="G52" s="233"/>
      <c r="H52" s="124"/>
      <c r="I52" s="233"/>
      <c r="J52" s="124"/>
      <c r="K52" s="233"/>
      <c r="L52" s="124"/>
      <c r="M52" s="233"/>
      <c r="N52" s="124"/>
      <c r="O52" s="233"/>
      <c r="P52" s="124"/>
      <c r="Q52" s="233"/>
      <c r="R52" s="124"/>
      <c r="S52" s="233"/>
      <c r="T52" s="124"/>
      <c r="U52" s="233"/>
      <c r="V52" s="124"/>
      <c r="W52" s="233"/>
      <c r="X52" s="124"/>
      <c r="Y52" s="233"/>
      <c r="Z52" s="124"/>
      <c r="AA52" s="233"/>
      <c r="AB52" s="124"/>
      <c r="AC52" s="233"/>
      <c r="AD52" s="124"/>
    </row>
    <row r="53" spans="2:30" ht="13.5" customHeight="1" x14ac:dyDescent="0.15">
      <c r="B53" s="242" t="s">
        <v>9</v>
      </c>
      <c r="C53" s="243"/>
      <c r="D53" s="244"/>
      <c r="E53" s="195">
        <f ca="1">COUNTIF(E$5:AI$5,"*土*")+COUNTIF(E$5:AI$5,"*日*")</f>
        <v>10</v>
      </c>
      <c r="F53" s="194"/>
      <c r="G53" s="195">
        <f ca="1">COUNTIF(AJ5:BM5,"*土*")+COUNTIF(AJ5:BM5,"*日*")</f>
        <v>8</v>
      </c>
      <c r="H53" s="194"/>
      <c r="I53" s="195">
        <f ca="1">COUNTIF(BN5:CR5,"*土*")+COUNTIF(BN5:CR5,"*日*")</f>
        <v>9</v>
      </c>
      <c r="J53" s="194"/>
      <c r="K53" s="195">
        <f ca="1">COUNTIF(CS5:DV5,"*土*")+COUNTIF(CS5:DV5,"*日*")</f>
        <v>9</v>
      </c>
      <c r="L53" s="194"/>
      <c r="M53" s="195">
        <f ca="1">COUNTIF(DW5:FA5,"*土*")+COUNTIF(DW5:FA5,"*日*")</f>
        <v>8</v>
      </c>
      <c r="N53" s="194"/>
      <c r="O53" s="195">
        <f ca="1">COUNTIF(FB5:GF5,"*土*")+COUNTIF(FB5:GF5,"*日*")</f>
        <v>10</v>
      </c>
      <c r="P53" s="194"/>
      <c r="Q53" s="195">
        <f ca="1">COUNTIF(GG5:HJ5,"*土*")+COUNTIF(GG5:HJ5,"*日*")</f>
        <v>8</v>
      </c>
      <c r="R53" s="194"/>
      <c r="S53" s="195">
        <f ca="1">COUNTIF(HK5:IO5,"*土*")+COUNTIF(HK5:IO5,"*日*")</f>
        <v>8</v>
      </c>
      <c r="T53" s="194"/>
      <c r="U53" s="195">
        <f ca="1">COUNTIF(IP5:JS5,"*土*")+COUNTIF(IP5:JS5,"*日*")</f>
        <v>10</v>
      </c>
      <c r="V53" s="194"/>
      <c r="W53" s="195">
        <f ca="1">COUNTIF(JT5:KX5,"*土*")+COUNTIF(JT5:KX5,"*日*")</f>
        <v>8</v>
      </c>
      <c r="X53" s="194"/>
      <c r="Y53" s="195">
        <f ca="1">COUNTIF(KY5:MC5,"*土*")+COUNTIF(KY5:MC5,"*日*")</f>
        <v>9</v>
      </c>
      <c r="Z53" s="194"/>
      <c r="AA53" s="195">
        <f ca="1">COUNTIF(MD5:NF5,"*土*")+COUNTIF(MD5:NF5,"*日*")</f>
        <v>8</v>
      </c>
      <c r="AB53" s="194"/>
      <c r="AC53" s="195">
        <f ca="1">COUNTIF(NG5:OK5,"*土*")+COUNTIF(NG5:OK5,"*日*")</f>
        <v>9</v>
      </c>
      <c r="AD53" s="194"/>
    </row>
    <row r="54" spans="2:30" ht="13.5" customHeight="1" x14ac:dyDescent="0.15">
      <c r="B54" s="200" t="s">
        <v>10</v>
      </c>
      <c r="C54" s="135"/>
      <c r="D54" s="201"/>
      <c r="E54" s="125">
        <f ca="1">COUNTIF(E$5:AI$5,"*土*")+COUNTIF(E$5:AI$5,"*日*")</f>
        <v>10</v>
      </c>
      <c r="F54" s="123"/>
      <c r="G54" s="125">
        <f ca="1">COUNTIF(AJ5:BM5,"*土*")+COUNTIF(AJ5:BM5,"*日*")</f>
        <v>8</v>
      </c>
      <c r="H54" s="123"/>
      <c r="I54" s="125">
        <f ca="1">COUNTIF(BN5:CR5,"*土*")+COUNTIF(BN5:CR5,"*日*")</f>
        <v>9</v>
      </c>
      <c r="J54" s="123"/>
      <c r="K54" s="125">
        <f ca="1">COUNTIF(CS5:DV5,"*土*")+COUNTIF(CS5:DV5,"*日*")</f>
        <v>9</v>
      </c>
      <c r="L54" s="123"/>
      <c r="M54" s="125">
        <f ca="1">COUNTIF(DW5:FA5,"*土*")+COUNTIF(DW5:FA5,"*日*")</f>
        <v>8</v>
      </c>
      <c r="N54" s="123"/>
      <c r="O54" s="125">
        <f ca="1">COUNTIF(FB5:GF5,"*土*")+COUNTIF(FB5:GF5,"*日*")</f>
        <v>10</v>
      </c>
      <c r="P54" s="123"/>
      <c r="Q54" s="125">
        <f ca="1">COUNTIF(GG5:HJ5,"*土*")+COUNTIF(GG5:HJ5,"*日*")</f>
        <v>8</v>
      </c>
      <c r="R54" s="123"/>
      <c r="S54" s="125">
        <f ca="1">COUNTIF(HK5:IO5,"*土*")+COUNTIF(HK5:IO5,"*日*")</f>
        <v>8</v>
      </c>
      <c r="T54" s="123"/>
      <c r="U54" s="125">
        <f ca="1">COUNTIF(IP5:JS5,"*土*")+COUNTIF(IP5:JS5,"*日*")</f>
        <v>10</v>
      </c>
      <c r="V54" s="123"/>
      <c r="W54" s="125">
        <f ca="1">COUNTIF(JT5:KX5,"*土*")+COUNTIF(JT5:KX5,"*日*")</f>
        <v>8</v>
      </c>
      <c r="X54" s="123"/>
      <c r="Y54" s="125">
        <f ca="1">COUNTIF(KY5:MC5,"*土*")+COUNTIF(KY5:MC5,"*日*")</f>
        <v>9</v>
      </c>
      <c r="Z54" s="123"/>
      <c r="AA54" s="125">
        <f ca="1">COUNTIF(MD5:NF5,"*土*")+COUNTIF(MD5:NF5,"*日*")</f>
        <v>8</v>
      </c>
      <c r="AB54" s="123"/>
      <c r="AC54" s="125">
        <f ca="1">COUNTIF(NG5:OK5,"*土*")+COUNTIF(NG5:OK5,"*日*")</f>
        <v>9</v>
      </c>
      <c r="AD54" s="123"/>
    </row>
    <row r="55" spans="2:30" ht="13.5" customHeight="1" thickBot="1" x14ac:dyDescent="0.2">
      <c r="B55" s="202" t="s">
        <v>251</v>
      </c>
      <c r="C55" s="203"/>
      <c r="D55" s="204"/>
      <c r="E55" s="233"/>
      <c r="F55" s="124"/>
      <c r="G55" s="233"/>
      <c r="H55" s="124"/>
      <c r="I55" s="233"/>
      <c r="J55" s="124"/>
      <c r="K55" s="233"/>
      <c r="L55" s="124"/>
      <c r="M55" s="233"/>
      <c r="N55" s="124"/>
      <c r="O55" s="233"/>
      <c r="P55" s="124"/>
      <c r="Q55" s="233"/>
      <c r="R55" s="124"/>
      <c r="S55" s="233"/>
      <c r="T55" s="124"/>
      <c r="U55" s="233"/>
      <c r="V55" s="124"/>
      <c r="W55" s="233"/>
      <c r="X55" s="124"/>
      <c r="Y55" s="233"/>
      <c r="Z55" s="124"/>
      <c r="AA55" s="233"/>
      <c r="AB55" s="124"/>
      <c r="AC55" s="233"/>
      <c r="AD55" s="124"/>
    </row>
    <row r="56" spans="2:30" ht="13.5" customHeight="1" x14ac:dyDescent="0.15">
      <c r="B56" s="242" t="s">
        <v>9</v>
      </c>
      <c r="C56" s="243"/>
      <c r="D56" s="244"/>
      <c r="E56" s="195">
        <f>COUNTIF(E13:AI13,"*土*")+COUNTIF(E13:AI13,"*日*")</f>
        <v>0</v>
      </c>
      <c r="F56" s="194"/>
      <c r="G56" s="195">
        <f>COUNTIF(AJ13:BM13,"*土*")+COUNTIF(AJ13:BM13,"*日*")</f>
        <v>0</v>
      </c>
      <c r="H56" s="194"/>
      <c r="I56" s="195">
        <f>COUNTIF(BN13:CR13,"*土*")+COUNTIF(BN13:CR13,"*日*")</f>
        <v>0</v>
      </c>
      <c r="J56" s="194"/>
      <c r="K56" s="195">
        <f>COUNTIF(CS13:DV13,"*土*")+COUNTIF(CS13:DV13,"*日*")</f>
        <v>0</v>
      </c>
      <c r="L56" s="194"/>
      <c r="M56" s="195">
        <f>COUNTIF(DW13:FA13,"*土*")+COUNTIF(DW13:FA13,"*日*")</f>
        <v>0</v>
      </c>
      <c r="N56" s="194"/>
      <c r="O56" s="195">
        <f>COUNTIF(FB13:GF13,"*土*")+COUNTIF(FB13:GF13,"*日*")</f>
        <v>0</v>
      </c>
      <c r="P56" s="194"/>
      <c r="Q56" s="195">
        <f>COUNTIF(GG13:HJ13,"*土*")+COUNTIF(GG13:HJ13,"*日*")</f>
        <v>0</v>
      </c>
      <c r="R56" s="194"/>
      <c r="S56" s="195">
        <f>COUNTIF(HK13:IO13,"*土*")+COUNTIF(HK13:IO13,"*日*")</f>
        <v>0</v>
      </c>
      <c r="T56" s="194"/>
      <c r="U56" s="195">
        <f>COUNTIF(IP13:JS13,"*土*")+COUNTIF(IP13:JS13,"*日*")</f>
        <v>0</v>
      </c>
      <c r="V56" s="194"/>
      <c r="W56" s="195">
        <f>COUNTIF(JT13:KX13,"*土*")+COUNTIF(JT13:KX13,"*日*")</f>
        <v>0</v>
      </c>
      <c r="X56" s="194"/>
      <c r="Y56" s="195">
        <f>COUNTIF(KY13:MC13,"*土*")+COUNTIF(KY13:MC13,"*日*")</f>
        <v>0</v>
      </c>
      <c r="Z56" s="194"/>
      <c r="AA56" s="195">
        <f>COUNTIF(MD13:NF13,"*土*")+COUNTIF(MD13:NF13,"*日*")</f>
        <v>0</v>
      </c>
      <c r="AB56" s="194"/>
      <c r="AC56" s="195">
        <f>COUNTIF(NG13:OK13,"*土*")+COUNTIF(NG13:OK13,"*日*")</f>
        <v>0</v>
      </c>
      <c r="AD56" s="194"/>
    </row>
    <row r="57" spans="2:30" ht="13.5" customHeight="1" x14ac:dyDescent="0.15">
      <c r="B57" s="200" t="s">
        <v>10</v>
      </c>
      <c r="C57" s="135"/>
      <c r="D57" s="201"/>
      <c r="E57" s="125">
        <f>COUNTIF(E14:AI14,"*土*")+COUNTIF(E14:AI14,"*日*")</f>
        <v>0</v>
      </c>
      <c r="F57" s="123"/>
      <c r="G57" s="125">
        <f>COUNTIF(AJ14:BM14,"*土*")+COUNTIF(AJ14:BM14,"*日*")</f>
        <v>0</v>
      </c>
      <c r="H57" s="123"/>
      <c r="I57" s="125">
        <f>COUNTIF(BN14:CR14,"*土*")+COUNTIF(BN14:CR14,"*日*")</f>
        <v>0</v>
      </c>
      <c r="J57" s="123"/>
      <c r="K57" s="125">
        <f>COUNTIF(CS14:DV14,"*土*")+COUNTIF(CS14:DV14,"*日*")</f>
        <v>0</v>
      </c>
      <c r="L57" s="123"/>
      <c r="M57" s="125">
        <f>COUNTIF(DW14:FA14,"*土*")+COUNTIF(DW14:FA14,"*日*")</f>
        <v>0</v>
      </c>
      <c r="N57" s="123"/>
      <c r="O57" s="125">
        <f>COUNTIF(FB14:GF14,"*土*")+COUNTIF(FB14:GF14,"*日*")</f>
        <v>0</v>
      </c>
      <c r="P57" s="123"/>
      <c r="Q57" s="125">
        <f>COUNTIF(GG14:HJ14,"*土*")+COUNTIF(GG14:HJ14,"*日*")</f>
        <v>0</v>
      </c>
      <c r="R57" s="123"/>
      <c r="S57" s="125">
        <f>COUNTIF(HK14:IO14,"*土*")+COUNTIF(HK14:IO14,"*日*")</f>
        <v>0</v>
      </c>
      <c r="T57" s="123"/>
      <c r="U57" s="125">
        <f>COUNTIF(IP14:JS14,"*土*")+COUNTIF(IP14:JS14,"*日*")</f>
        <v>0</v>
      </c>
      <c r="V57" s="123"/>
      <c r="W57" s="125">
        <f>COUNTIF(JT14:KX14,"*土*")+COUNTIF(JT14:KX14,"*日*")</f>
        <v>0</v>
      </c>
      <c r="X57" s="123"/>
      <c r="Y57" s="125">
        <f>COUNTIF(KY14:MC14,"*土*")+COUNTIF(KY14:MC14,"*日*")</f>
        <v>0</v>
      </c>
      <c r="Z57" s="123"/>
      <c r="AA57" s="125">
        <f>COUNTIF(MD14:NF14,"*土*")+COUNTIF(MD14:NF14,"*日*")</f>
        <v>0</v>
      </c>
      <c r="AB57" s="123"/>
      <c r="AC57" s="125">
        <f>COUNTIF(NG14:OK14,"*土*")+COUNTIF(NG14:OK14,"*日*")</f>
        <v>0</v>
      </c>
      <c r="AD57" s="123"/>
    </row>
    <row r="58" spans="2:30" ht="13.5" customHeight="1" thickBot="1" x14ac:dyDescent="0.2">
      <c r="B58" s="202" t="s">
        <v>253</v>
      </c>
      <c r="C58" s="203"/>
      <c r="D58" s="204"/>
      <c r="E58" s="233"/>
      <c r="F58" s="124"/>
      <c r="G58" s="233"/>
      <c r="H58" s="124"/>
      <c r="I58" s="233"/>
      <c r="J58" s="124"/>
      <c r="K58" s="233"/>
      <c r="L58" s="124"/>
      <c r="M58" s="233"/>
      <c r="N58" s="124"/>
      <c r="O58" s="233"/>
      <c r="P58" s="124"/>
      <c r="Q58" s="233"/>
      <c r="R58" s="124"/>
      <c r="S58" s="233"/>
      <c r="T58" s="124"/>
      <c r="U58" s="233"/>
      <c r="V58" s="124"/>
      <c r="W58" s="233"/>
      <c r="X58" s="124"/>
      <c r="Y58" s="233"/>
      <c r="Z58" s="124"/>
      <c r="AA58" s="233"/>
      <c r="AB58" s="124"/>
      <c r="AC58" s="233"/>
      <c r="AD58" s="124"/>
    </row>
    <row r="59" spans="2:30" ht="13.5" customHeight="1" x14ac:dyDescent="0.15">
      <c r="B59" s="242" t="s">
        <v>9</v>
      </c>
      <c r="C59" s="243"/>
      <c r="D59" s="244"/>
      <c r="E59" s="195">
        <f>COUNTIF(E13:AI13,"*休*")</f>
        <v>0</v>
      </c>
      <c r="F59" s="194"/>
      <c r="G59" s="195">
        <f>COUNTIF(AJ13:BM13,"*休*")</f>
        <v>0</v>
      </c>
      <c r="H59" s="194"/>
      <c r="I59" s="195">
        <f>COUNTIF(BN13:CR13,"*休*")</f>
        <v>0</v>
      </c>
      <c r="J59" s="194"/>
      <c r="K59" s="195">
        <f>COUNTIF(CS13:DV13,"*休*")</f>
        <v>0</v>
      </c>
      <c r="L59" s="194"/>
      <c r="M59" s="195">
        <f>COUNTIF(DW13:FA13,"*休*")</f>
        <v>0</v>
      </c>
      <c r="N59" s="194"/>
      <c r="O59" s="195">
        <f>COUNTIF(FB13:GF13,"*休*")</f>
        <v>0</v>
      </c>
      <c r="P59" s="194"/>
      <c r="Q59" s="195">
        <f>COUNTIF(GG13:HJ13,"*休*")</f>
        <v>0</v>
      </c>
      <c r="R59" s="194"/>
      <c r="S59" s="195">
        <f>COUNTIF(HK13:IO13,"*休*")</f>
        <v>0</v>
      </c>
      <c r="T59" s="194"/>
      <c r="U59" s="195">
        <f>COUNTIF(IP13:JS13,"*休*")</f>
        <v>0</v>
      </c>
      <c r="V59" s="194"/>
      <c r="W59" s="195">
        <f>COUNTIF(JT13:KX13,"*休*")</f>
        <v>0</v>
      </c>
      <c r="X59" s="194"/>
      <c r="Y59" s="195">
        <f>COUNTIF(KY13:MC13,"*休*")</f>
        <v>0</v>
      </c>
      <c r="Z59" s="194"/>
      <c r="AA59" s="195">
        <f>COUNTIF(MD13:NF13,"*休*")</f>
        <v>0</v>
      </c>
      <c r="AB59" s="194"/>
      <c r="AC59" s="195">
        <f>COUNTIF(NG13:OK13,"*休*")</f>
        <v>0</v>
      </c>
      <c r="AD59" s="194"/>
    </row>
    <row r="60" spans="2:30" ht="13.5" customHeight="1" x14ac:dyDescent="0.15">
      <c r="B60" s="200" t="s">
        <v>10</v>
      </c>
      <c r="C60" s="135"/>
      <c r="D60" s="201"/>
      <c r="E60" s="125">
        <f>COUNTIF(E14:AI14,"*休*")</f>
        <v>0</v>
      </c>
      <c r="F60" s="123"/>
      <c r="G60" s="125">
        <f>COUNTIF(AJ14:BM14,"*休*")</f>
        <v>0</v>
      </c>
      <c r="H60" s="123"/>
      <c r="I60" s="125">
        <f>COUNTIF(BN14:CR14,"*休*")</f>
        <v>0</v>
      </c>
      <c r="J60" s="123"/>
      <c r="K60" s="125">
        <f>COUNTIF(CS14:DV14,"*休*")</f>
        <v>0</v>
      </c>
      <c r="L60" s="123"/>
      <c r="M60" s="125">
        <f>COUNTIF(DW14:FA14,"*休*")</f>
        <v>0</v>
      </c>
      <c r="N60" s="123"/>
      <c r="O60" s="125">
        <f>COUNTIF(FB14:GF14,"*休*")</f>
        <v>0</v>
      </c>
      <c r="P60" s="123"/>
      <c r="Q60" s="125">
        <f>COUNTIF(GG14:HJ14,"*休*")</f>
        <v>0</v>
      </c>
      <c r="R60" s="123"/>
      <c r="S60" s="125">
        <f>COUNTIF(HK14:IO14,"*休*")</f>
        <v>0</v>
      </c>
      <c r="T60" s="123"/>
      <c r="U60" s="125">
        <f>COUNTIF(IP14:JS14,"*休*")</f>
        <v>0</v>
      </c>
      <c r="V60" s="123"/>
      <c r="W60" s="125">
        <f>COUNTIF(JT14:KX14,"*休*")</f>
        <v>0</v>
      </c>
      <c r="X60" s="123"/>
      <c r="Y60" s="125">
        <f>COUNTIF(KY14:MC14,"*休*")</f>
        <v>0</v>
      </c>
      <c r="Z60" s="123"/>
      <c r="AA60" s="125">
        <f>COUNTIF(MD14:NF14,"*休*")</f>
        <v>0</v>
      </c>
      <c r="AB60" s="123"/>
      <c r="AC60" s="125">
        <f>COUNTIF(NG14:OK14,"*休*")</f>
        <v>0</v>
      </c>
      <c r="AD60" s="123"/>
    </row>
    <row r="61" spans="2:30" ht="13.5" customHeight="1" thickBot="1" x14ac:dyDescent="0.2">
      <c r="B61" s="202" t="s">
        <v>257</v>
      </c>
      <c r="C61" s="203"/>
      <c r="D61" s="204"/>
      <c r="E61" s="233"/>
      <c r="F61" s="124"/>
      <c r="G61" s="233"/>
      <c r="H61" s="124"/>
      <c r="I61" s="233"/>
      <c r="J61" s="124"/>
      <c r="K61" s="233"/>
      <c r="L61" s="124"/>
      <c r="M61" s="233"/>
      <c r="N61" s="124"/>
      <c r="O61" s="233"/>
      <c r="P61" s="124"/>
      <c r="Q61" s="233"/>
      <c r="R61" s="124"/>
      <c r="S61" s="233"/>
      <c r="T61" s="124"/>
      <c r="U61" s="233"/>
      <c r="V61" s="124"/>
      <c r="W61" s="233"/>
      <c r="X61" s="124"/>
      <c r="Y61" s="233"/>
      <c r="Z61" s="124"/>
      <c r="AA61" s="233"/>
      <c r="AB61" s="124"/>
      <c r="AC61" s="233"/>
      <c r="AD61" s="124"/>
    </row>
    <row r="62" spans="2:30" ht="13.5" customHeight="1" thickBot="1" x14ac:dyDescent="0.2"/>
    <row r="63" spans="2:30" ht="13.5" customHeight="1" x14ac:dyDescent="0.15">
      <c r="B63" s="242" t="s">
        <v>9</v>
      </c>
      <c r="C63" s="243"/>
      <c r="D63" s="244"/>
      <c r="E63" s="195">
        <f t="shared" ref="E63" si="423">IF(E38&gt;0,IF(E59/E38&gt;=0.285,1,0),1)</f>
        <v>1</v>
      </c>
      <c r="F63" s="194"/>
      <c r="G63" s="195">
        <f t="shared" ref="G63" si="424">IF(G38&gt;0,IF(G59/G38&gt;=0.285,1,0),1)</f>
        <v>1</v>
      </c>
      <c r="H63" s="194"/>
      <c r="I63" s="195">
        <f t="shared" ref="I63" si="425">IF(I38&gt;0,IF(I59/I38&gt;=0.285,1,0),1)</f>
        <v>1</v>
      </c>
      <c r="J63" s="194"/>
      <c r="K63" s="195">
        <f t="shared" ref="K63" si="426">IF(K38&gt;0,IF(K59/K38&gt;=0.285,1,0),1)</f>
        <v>1</v>
      </c>
      <c r="L63" s="194"/>
      <c r="M63" s="195">
        <f t="shared" ref="M63" si="427">IF(M38&gt;0,IF(M59/M38&gt;=0.285,1,0),1)</f>
        <v>1</v>
      </c>
      <c r="N63" s="194"/>
      <c r="O63" s="195">
        <f t="shared" ref="O63" si="428">IF(O38&gt;0,IF(O59/O38&gt;=0.285,1,0),1)</f>
        <v>1</v>
      </c>
      <c r="P63" s="194"/>
      <c r="Q63" s="195">
        <f t="shared" ref="Q63" si="429">IF(Q38&gt;0,IF(Q59/Q38&gt;=0.285,1,0),1)</f>
        <v>1</v>
      </c>
      <c r="R63" s="194"/>
      <c r="S63" s="195">
        <f t="shared" ref="S63" si="430">IF(S38&gt;0,IF(S59/S38&gt;=0.285,1,0),1)</f>
        <v>1</v>
      </c>
      <c r="T63" s="194"/>
      <c r="U63" s="195">
        <f t="shared" ref="U63" si="431">IF(U38&gt;0,IF(U59/U38&gt;=0.285,1,0),1)</f>
        <v>1</v>
      </c>
      <c r="V63" s="194"/>
      <c r="W63" s="195">
        <f t="shared" ref="W63" si="432">IF(W38&gt;0,IF(W59/W38&gt;=0.285,1,0),1)</f>
        <v>1</v>
      </c>
      <c r="X63" s="194"/>
      <c r="Y63" s="195">
        <f t="shared" ref="Y63" si="433">IF(Y38&gt;0,IF(Y59/Y38&gt;=0.285,1,0),1)</f>
        <v>1</v>
      </c>
      <c r="Z63" s="194"/>
      <c r="AA63" s="195">
        <f>IF(AA38&gt;0,IF(AA59/AA38&gt;=0.285,1,0),1)</f>
        <v>1</v>
      </c>
      <c r="AB63" s="194"/>
      <c r="AC63" s="195">
        <f>IF(AC38&gt;0,IF(AC59/AC38&gt;=0.285,1,0),1)</f>
        <v>1</v>
      </c>
      <c r="AD63" s="194"/>
    </row>
    <row r="64" spans="2:30" ht="13.5" customHeight="1" x14ac:dyDescent="0.15">
      <c r="B64" s="200" t="s">
        <v>10</v>
      </c>
      <c r="C64" s="135"/>
      <c r="D64" s="201"/>
      <c r="E64" s="125">
        <f t="shared" ref="E64" si="434">IF(E39&gt;0,IF(E60/E39&gt;=0.285,1,0),1)</f>
        <v>1</v>
      </c>
      <c r="F64" s="123"/>
      <c r="G64" s="125">
        <f t="shared" ref="G64" si="435">IF(G39&gt;0,IF(G60/G39&gt;=0.285,1,0),1)</f>
        <v>1</v>
      </c>
      <c r="H64" s="123"/>
      <c r="I64" s="125">
        <f t="shared" ref="I64" si="436">IF(I39&gt;0,IF(I60/I39&gt;=0.285,1,0),1)</f>
        <v>1</v>
      </c>
      <c r="J64" s="123"/>
      <c r="K64" s="125">
        <f t="shared" ref="K64" si="437">IF(K39&gt;0,IF(K60/K39&gt;=0.285,1,0),1)</f>
        <v>1</v>
      </c>
      <c r="L64" s="123"/>
      <c r="M64" s="125">
        <f t="shared" ref="M64" si="438">IF(M39&gt;0,IF(M60/M39&gt;=0.285,1,0),1)</f>
        <v>1</v>
      </c>
      <c r="N64" s="123"/>
      <c r="O64" s="125">
        <f t="shared" ref="O64" si="439">IF(O39&gt;0,IF(O60/O39&gt;=0.285,1,0),1)</f>
        <v>1</v>
      </c>
      <c r="P64" s="123"/>
      <c r="Q64" s="125">
        <f t="shared" ref="Q64" si="440">IF(Q39&gt;0,IF(Q60/Q39&gt;=0.285,1,0),1)</f>
        <v>1</v>
      </c>
      <c r="R64" s="123"/>
      <c r="S64" s="125">
        <f t="shared" ref="S64" si="441">IF(S39&gt;0,IF(S60/S39&gt;=0.285,1,0),1)</f>
        <v>1</v>
      </c>
      <c r="T64" s="123"/>
      <c r="U64" s="125">
        <f t="shared" ref="U64" si="442">IF(U39&gt;0,IF(U60/U39&gt;=0.285,1,0),1)</f>
        <v>1</v>
      </c>
      <c r="V64" s="123"/>
      <c r="W64" s="125">
        <f t="shared" ref="W64" si="443">IF(W39&gt;0,IF(W60/W39&gt;=0.285,1,0),1)</f>
        <v>1</v>
      </c>
      <c r="X64" s="123"/>
      <c r="Y64" s="125">
        <f t="shared" ref="Y64" si="444">IF(Y39&gt;0,IF(Y60/Y39&gt;=0.285,1,0),1)</f>
        <v>1</v>
      </c>
      <c r="Z64" s="123"/>
      <c r="AA64" s="125">
        <f>IF(AA39&gt;0,IF(AA60/AA39&gt;=0.285,1,0),1)</f>
        <v>1</v>
      </c>
      <c r="AB64" s="123"/>
      <c r="AC64" s="125">
        <f>IF(AC39&gt;0,IF(AC60/AC39&gt;=0.285,1,0),1)</f>
        <v>1</v>
      </c>
      <c r="AD64" s="123"/>
    </row>
    <row r="65" spans="2:33" ht="13.5" customHeight="1" thickBot="1" x14ac:dyDescent="0.2">
      <c r="B65" s="202" t="s">
        <v>254</v>
      </c>
      <c r="C65" s="203"/>
      <c r="D65" s="204"/>
      <c r="E65" s="233"/>
      <c r="F65" s="124"/>
      <c r="G65" s="233"/>
      <c r="H65" s="124"/>
      <c r="I65" s="233"/>
      <c r="J65" s="124"/>
      <c r="K65" s="233"/>
      <c r="L65" s="124"/>
      <c r="M65" s="233"/>
      <c r="N65" s="124"/>
      <c r="O65" s="233"/>
      <c r="P65" s="124"/>
      <c r="Q65" s="233"/>
      <c r="R65" s="124"/>
      <c r="S65" s="233"/>
      <c r="T65" s="124"/>
      <c r="U65" s="233"/>
      <c r="V65" s="124"/>
      <c r="W65" s="233"/>
      <c r="X65" s="124"/>
      <c r="Y65" s="233"/>
      <c r="Z65" s="124"/>
      <c r="AA65" s="233"/>
      <c r="AB65" s="124"/>
      <c r="AC65" s="233"/>
      <c r="AD65" s="124"/>
    </row>
    <row r="66" spans="2:33" ht="13.5" customHeight="1" x14ac:dyDescent="0.15">
      <c r="B66" s="242" t="s">
        <v>9</v>
      </c>
      <c r="C66" s="243"/>
      <c r="D66" s="244"/>
      <c r="E66" s="195">
        <f>IF(E63=0,IF(E59-E53&gt;=0,1,0),1)</f>
        <v>1</v>
      </c>
      <c r="F66" s="194"/>
      <c r="G66" s="195">
        <f t="shared" ref="G66" si="445">IF(G63=0,IF(G59-G53&gt;=0,1,0),1)</f>
        <v>1</v>
      </c>
      <c r="H66" s="194"/>
      <c r="I66" s="195">
        <f t="shared" ref="I66" si="446">IF(I63=0,IF(I59-I53&gt;=0,1,0),1)</f>
        <v>1</v>
      </c>
      <c r="J66" s="194"/>
      <c r="K66" s="195">
        <f t="shared" ref="K66" si="447">IF(K63=0,IF(K59-K53&gt;=0,1,0),1)</f>
        <v>1</v>
      </c>
      <c r="L66" s="194"/>
      <c r="M66" s="195">
        <f>IF(M63=0,IF(M59-M53&gt;=0,1,0),1)</f>
        <v>1</v>
      </c>
      <c r="N66" s="194"/>
      <c r="O66" s="195">
        <f t="shared" ref="O66" si="448">IF(O63=0,IF(O59-O53&gt;=0,1,0),1)</f>
        <v>1</v>
      </c>
      <c r="P66" s="194"/>
      <c r="Q66" s="195">
        <f t="shared" ref="Q66" si="449">IF(Q63=0,IF(Q59-Q53&gt;=0,1,0),1)</f>
        <v>1</v>
      </c>
      <c r="R66" s="194"/>
      <c r="S66" s="195">
        <f t="shared" ref="S66" si="450">IF(S63=0,IF(S59-S53&gt;=0,1,0),1)</f>
        <v>1</v>
      </c>
      <c r="T66" s="194"/>
      <c r="U66" s="195">
        <f>IF(U63=0,IF(U59-U53&gt;=0,1,0),1)</f>
        <v>1</v>
      </c>
      <c r="V66" s="194"/>
      <c r="W66" s="195">
        <f t="shared" ref="W66" si="451">IF(W63=0,IF(W59-W53&gt;=0,1,0),1)</f>
        <v>1</v>
      </c>
      <c r="X66" s="194"/>
      <c r="Y66" s="195">
        <f t="shared" ref="Y66" si="452">IF(Y63=0,IF(Y59-Y53&gt;=0,1,0),1)</f>
        <v>1</v>
      </c>
      <c r="Z66" s="194"/>
      <c r="AA66" s="195">
        <f>IF(AA63=0,IF(AA59-AA53&gt;=0,1,0),1)</f>
        <v>1</v>
      </c>
      <c r="AB66" s="194"/>
      <c r="AC66" s="195">
        <f>IF(AC63=0,IF(AC59-AC53&gt;=0,1,0),1)</f>
        <v>1</v>
      </c>
      <c r="AD66" s="194"/>
    </row>
    <row r="67" spans="2:33" ht="13.5" customHeight="1" x14ac:dyDescent="0.15">
      <c r="B67" s="200" t="s">
        <v>10</v>
      </c>
      <c r="C67" s="135"/>
      <c r="D67" s="201"/>
      <c r="E67" s="125">
        <f t="shared" ref="E67" si="453">IF(E64=0,IF(E60-E54&gt;=0,1,0),1)</f>
        <v>1</v>
      </c>
      <c r="F67" s="123"/>
      <c r="G67" s="125">
        <f t="shared" ref="G67" si="454">IF(G64=0,IF(G60-G54&gt;=0,1,0),1)</f>
        <v>1</v>
      </c>
      <c r="H67" s="123"/>
      <c r="I67" s="125">
        <f t="shared" ref="I67" si="455">IF(I64=0,IF(I60-I54&gt;=0,1,0),1)</f>
        <v>1</v>
      </c>
      <c r="J67" s="123"/>
      <c r="K67" s="125">
        <f t="shared" ref="K67" si="456">IF(K64=0,IF(K60-K54&gt;=0,1,0),1)</f>
        <v>1</v>
      </c>
      <c r="L67" s="123"/>
      <c r="M67" s="125">
        <f t="shared" ref="M67" si="457">IF(M64=0,IF(M60-M54&gt;=0,1,0),1)</f>
        <v>1</v>
      </c>
      <c r="N67" s="123"/>
      <c r="O67" s="125">
        <f t="shared" ref="O67" si="458">IF(O64=0,IF(O60-O54&gt;=0,1,0),1)</f>
        <v>1</v>
      </c>
      <c r="P67" s="123"/>
      <c r="Q67" s="125">
        <f t="shared" ref="Q67" si="459">IF(Q64=0,IF(Q60-Q54&gt;=0,1,0),1)</f>
        <v>1</v>
      </c>
      <c r="R67" s="123"/>
      <c r="S67" s="125">
        <f t="shared" ref="S67" si="460">IF(S64=0,IF(S60-S54&gt;=0,1,0),1)</f>
        <v>1</v>
      </c>
      <c r="T67" s="123"/>
      <c r="U67" s="125">
        <f t="shared" ref="U67" si="461">IF(U64=0,IF(U60-U54&gt;=0,1,0),1)</f>
        <v>1</v>
      </c>
      <c r="V67" s="123"/>
      <c r="W67" s="125">
        <f t="shared" ref="W67" si="462">IF(W64=0,IF(W60-W54&gt;=0,1,0),1)</f>
        <v>1</v>
      </c>
      <c r="X67" s="123"/>
      <c r="Y67" s="125">
        <f t="shared" ref="Y67" si="463">IF(Y64=0,IF(Y60-Y54&gt;=0,1,0),1)</f>
        <v>1</v>
      </c>
      <c r="Z67" s="123"/>
      <c r="AA67" s="125">
        <f>IF(AA64=0,IF(AA60-AA54&gt;=0,1,0),1)</f>
        <v>1</v>
      </c>
      <c r="AB67" s="123"/>
      <c r="AC67" s="125">
        <f>IF(AC64=0,IF(AC60-AC54&gt;=0,1,0),1)</f>
        <v>1</v>
      </c>
      <c r="AD67" s="123"/>
    </row>
    <row r="68" spans="2:33" ht="13.5" customHeight="1" thickBot="1" x14ac:dyDescent="0.2">
      <c r="B68" s="202" t="s">
        <v>256</v>
      </c>
      <c r="C68" s="203"/>
      <c r="D68" s="204"/>
      <c r="E68" s="233"/>
      <c r="F68" s="124"/>
      <c r="G68" s="233"/>
      <c r="H68" s="124"/>
      <c r="I68" s="233"/>
      <c r="J68" s="124"/>
      <c r="K68" s="233"/>
      <c r="L68" s="124"/>
      <c r="M68" s="233"/>
      <c r="N68" s="124"/>
      <c r="O68" s="233"/>
      <c r="P68" s="124"/>
      <c r="Q68" s="233"/>
      <c r="R68" s="124"/>
      <c r="S68" s="233"/>
      <c r="T68" s="124"/>
      <c r="U68" s="233"/>
      <c r="V68" s="124"/>
      <c r="W68" s="233"/>
      <c r="X68" s="124"/>
      <c r="Y68" s="233"/>
      <c r="Z68" s="124"/>
      <c r="AA68" s="233"/>
      <c r="AB68" s="124"/>
      <c r="AC68" s="233"/>
      <c r="AD68" s="124"/>
    </row>
    <row r="69" spans="2:33" ht="13.5" customHeight="1" x14ac:dyDescent="0.15">
      <c r="B69" s="242" t="s">
        <v>9</v>
      </c>
      <c r="C69" s="243"/>
      <c r="D69" s="244"/>
      <c r="E69" s="195">
        <f>IF(E50&gt;0,IF(E59-E56&gt;=0,1,0),0)</f>
        <v>0</v>
      </c>
      <c r="F69" s="194"/>
      <c r="G69" s="195">
        <f t="shared" ref="G69" si="464">IF(G50&gt;0,IF(G59-G56&gt;=0,1,0),0)</f>
        <v>0</v>
      </c>
      <c r="H69" s="194"/>
      <c r="I69" s="195">
        <f t="shared" ref="I69" si="465">IF(I50&gt;0,IF(I59-I56&gt;=0,1,0),0)</f>
        <v>0</v>
      </c>
      <c r="J69" s="194"/>
      <c r="K69" s="195">
        <f t="shared" ref="K69" si="466">IF(K50&gt;0,IF(K59-K56&gt;=0,1,0),0)</f>
        <v>0</v>
      </c>
      <c r="L69" s="194"/>
      <c r="M69" s="195">
        <f>IF(M50&gt;0,IF(M59-M56&gt;=0,1,0),0)</f>
        <v>0</v>
      </c>
      <c r="N69" s="194"/>
      <c r="O69" s="195">
        <f t="shared" ref="O69" si="467">IF(O50&gt;0,IF(O59-O56&gt;=0,1,0),0)</f>
        <v>0</v>
      </c>
      <c r="P69" s="194"/>
      <c r="Q69" s="195">
        <f t="shared" ref="Q69" si="468">IF(Q50&gt;0,IF(Q59-Q56&gt;=0,1,0),0)</f>
        <v>0</v>
      </c>
      <c r="R69" s="194"/>
      <c r="S69" s="195">
        <f>IF(S50&gt;0,IF(S59-S56&gt;=0,1,0),0)</f>
        <v>0</v>
      </c>
      <c r="T69" s="194"/>
      <c r="U69" s="195">
        <f t="shared" ref="U69" si="469">IF(U50&gt;0,IF(U59-U56&gt;=0,1,0),0)</f>
        <v>0</v>
      </c>
      <c r="V69" s="194"/>
      <c r="W69" s="195">
        <f t="shared" ref="W69" si="470">IF(W50&gt;0,IF(W59-W56&gt;=0,1,0),0)</f>
        <v>0</v>
      </c>
      <c r="X69" s="194"/>
      <c r="Y69" s="195">
        <f t="shared" ref="Y69" si="471">IF(Y50&gt;0,IF(Y59-Y56&gt;=0,1,0),0)</f>
        <v>0</v>
      </c>
      <c r="Z69" s="194"/>
      <c r="AA69" s="195">
        <f t="shared" ref="AA69" ca="1" si="472">IF(AA50&gt;0,IF(AA59-AA56&gt;=0,1,0),0)</f>
        <v>0</v>
      </c>
      <c r="AB69" s="194"/>
      <c r="AC69" s="195">
        <f t="shared" ref="AC69" si="473">IF(AC50&gt;0,IF(AC59-AC56&gt;=0,1,0),0)</f>
        <v>0</v>
      </c>
      <c r="AD69" s="194"/>
    </row>
    <row r="70" spans="2:33" ht="13.5" customHeight="1" x14ac:dyDescent="0.15">
      <c r="B70" s="200" t="s">
        <v>10</v>
      </c>
      <c r="C70" s="135"/>
      <c r="D70" s="201"/>
      <c r="E70" s="125">
        <f>IF(E51&gt;0,IF(E60-E57&gt;=0,1,0),0)</f>
        <v>0</v>
      </c>
      <c r="F70" s="123"/>
      <c r="G70" s="125">
        <f t="shared" ref="G70" si="474">IF(G51&gt;0,IF(G60-G57&gt;=0,1,0),0)</f>
        <v>0</v>
      </c>
      <c r="H70" s="123"/>
      <c r="I70" s="125">
        <f t="shared" ref="I70" si="475">IF(I51&gt;0,IF(I60-I57&gt;=0,1,0),0)</f>
        <v>0</v>
      </c>
      <c r="J70" s="123"/>
      <c r="K70" s="125">
        <f t="shared" ref="K70" si="476">IF(K51&gt;0,IF(K60-K57&gt;=0,1,0),0)</f>
        <v>0</v>
      </c>
      <c r="L70" s="123"/>
      <c r="M70" s="125">
        <f t="shared" ref="M70" si="477">IF(M51&gt;0,IF(M60-M57&gt;=0,1,0),0)</f>
        <v>0</v>
      </c>
      <c r="N70" s="123"/>
      <c r="O70" s="125">
        <f t="shared" ref="O70" si="478">IF(O51&gt;0,IF(O60-O57&gt;=0,1,0),0)</f>
        <v>0</v>
      </c>
      <c r="P70" s="123"/>
      <c r="Q70" s="125">
        <f t="shared" ref="Q70" si="479">IF(Q51&gt;0,IF(Q60-Q57&gt;=0,1,0),0)</f>
        <v>0</v>
      </c>
      <c r="R70" s="123"/>
      <c r="S70" s="125">
        <f t="shared" ref="S70" si="480">IF(S51&gt;0,IF(S60-S57&gt;=0,1,0),0)</f>
        <v>0</v>
      </c>
      <c r="T70" s="123"/>
      <c r="U70" s="125">
        <f t="shared" ref="U70" si="481">IF(U51&gt;0,IF(U60-U57&gt;=0,1,0),0)</f>
        <v>0</v>
      </c>
      <c r="V70" s="123"/>
      <c r="W70" s="125">
        <f t="shared" ref="W70" si="482">IF(W51&gt;0,IF(W60-W57&gt;=0,1,0),0)</f>
        <v>0</v>
      </c>
      <c r="X70" s="123"/>
      <c r="Y70" s="125">
        <f t="shared" ref="Y70" si="483">IF(Y51&gt;0,IF(Y60-Y57&gt;=0,1,0),0)</f>
        <v>0</v>
      </c>
      <c r="Z70" s="123"/>
      <c r="AA70" s="125">
        <f t="shared" ref="AA70" ca="1" si="484">IF(AA51&gt;0,IF(AA60-AA57&gt;=0,1,0),0)</f>
        <v>0</v>
      </c>
      <c r="AB70" s="123"/>
      <c r="AC70" s="125">
        <f t="shared" ref="AC70" si="485">IF(AC51&gt;0,IF(AC60-AC57&gt;=0,1,0),0)</f>
        <v>0</v>
      </c>
      <c r="AD70" s="123"/>
    </row>
    <row r="71" spans="2:33" ht="13.5" customHeight="1" thickBot="1" x14ac:dyDescent="0.2">
      <c r="B71" s="202" t="s">
        <v>255</v>
      </c>
      <c r="C71" s="203"/>
      <c r="D71" s="204"/>
      <c r="E71" s="233"/>
      <c r="F71" s="124"/>
      <c r="G71" s="233"/>
      <c r="H71" s="124"/>
      <c r="I71" s="233"/>
      <c r="J71" s="124"/>
      <c r="K71" s="233"/>
      <c r="L71" s="124"/>
      <c r="M71" s="233"/>
      <c r="N71" s="124"/>
      <c r="O71" s="233"/>
      <c r="P71" s="124"/>
      <c r="Q71" s="233"/>
      <c r="R71" s="124"/>
      <c r="S71" s="233"/>
      <c r="T71" s="124"/>
      <c r="U71" s="233"/>
      <c r="V71" s="124"/>
      <c r="W71" s="233"/>
      <c r="X71" s="124"/>
      <c r="Y71" s="233"/>
      <c r="Z71" s="124"/>
      <c r="AA71" s="233"/>
      <c r="AB71" s="124"/>
      <c r="AC71" s="233"/>
      <c r="AD71" s="124"/>
    </row>
    <row r="72" spans="2:33" ht="13.5" customHeight="1" thickBot="1" x14ac:dyDescent="0.2"/>
    <row r="73" spans="2:33" ht="13.5" customHeight="1" x14ac:dyDescent="0.15">
      <c r="B73" s="308" t="s">
        <v>9</v>
      </c>
      <c r="C73" s="309"/>
      <c r="D73" s="310"/>
      <c r="E73" s="311">
        <f>E63+E66+E69</f>
        <v>2</v>
      </c>
      <c r="F73" s="312"/>
      <c r="G73" s="311">
        <f t="shared" ref="G73" si="486">G63+G66+G69</f>
        <v>2</v>
      </c>
      <c r="H73" s="312"/>
      <c r="I73" s="311">
        <f t="shared" ref="I73" si="487">I63+I66+I69</f>
        <v>2</v>
      </c>
      <c r="J73" s="312"/>
      <c r="K73" s="311">
        <f t="shared" ref="K73" si="488">K63+K66+K69</f>
        <v>2</v>
      </c>
      <c r="L73" s="312"/>
      <c r="M73" s="311">
        <f t="shared" ref="M73" si="489">M63+M66+M69</f>
        <v>2</v>
      </c>
      <c r="N73" s="312"/>
      <c r="O73" s="311">
        <f t="shared" ref="O73" si="490">O63+O66+O69</f>
        <v>2</v>
      </c>
      <c r="P73" s="312"/>
      <c r="Q73" s="311">
        <f t="shared" ref="Q73" si="491">Q63+Q66+Q69</f>
        <v>2</v>
      </c>
      <c r="R73" s="312"/>
      <c r="S73" s="311">
        <f t="shared" ref="S73" si="492">S63+S66+S69</f>
        <v>2</v>
      </c>
      <c r="T73" s="312"/>
      <c r="U73" s="311">
        <f t="shared" ref="U73" si="493">U63+U66+U69</f>
        <v>2</v>
      </c>
      <c r="V73" s="312"/>
      <c r="W73" s="311">
        <f t="shared" ref="W73" si="494">W63+W66+W69</f>
        <v>2</v>
      </c>
      <c r="X73" s="312"/>
      <c r="Y73" s="311">
        <f t="shared" ref="Y73" si="495">Y63+Y66+Y69</f>
        <v>2</v>
      </c>
      <c r="Z73" s="312"/>
      <c r="AA73" s="311">
        <f t="shared" ref="AA73" ca="1" si="496">AA63+AA66+AA69</f>
        <v>2</v>
      </c>
      <c r="AB73" s="312"/>
      <c r="AC73" s="311">
        <f t="shared" ref="AC73" si="497">AC63+AC66+AC69</f>
        <v>2</v>
      </c>
      <c r="AD73" s="312"/>
      <c r="AE73" s="313" t="s">
        <v>259</v>
      </c>
      <c r="AF73" s="313">
        <f ca="1">COUNTIF(E73:AD73,0)</f>
        <v>0</v>
      </c>
      <c r="AG73" s="39" t="s">
        <v>260</v>
      </c>
    </row>
    <row r="74" spans="2:33" ht="13.5" customHeight="1" x14ac:dyDescent="0.15">
      <c r="B74" s="314" t="s">
        <v>10</v>
      </c>
      <c r="C74" s="315"/>
      <c r="D74" s="316"/>
      <c r="E74" s="317">
        <f>E64+E67+E70</f>
        <v>2</v>
      </c>
      <c r="F74" s="318"/>
      <c r="G74" s="317">
        <f t="shared" ref="G74" si="498">G64+G67+G70</f>
        <v>2</v>
      </c>
      <c r="H74" s="318"/>
      <c r="I74" s="317">
        <f t="shared" ref="I74" si="499">I64+I67+I70</f>
        <v>2</v>
      </c>
      <c r="J74" s="318"/>
      <c r="K74" s="317">
        <f t="shared" ref="K74" si="500">K64+K67+K70</f>
        <v>2</v>
      </c>
      <c r="L74" s="318"/>
      <c r="M74" s="317">
        <f t="shared" ref="M74" si="501">M64+M67+M70</f>
        <v>2</v>
      </c>
      <c r="N74" s="318"/>
      <c r="O74" s="317">
        <f t="shared" ref="O74" si="502">O64+O67+O70</f>
        <v>2</v>
      </c>
      <c r="P74" s="318"/>
      <c r="Q74" s="317">
        <f t="shared" ref="Q74" si="503">Q64+Q67+Q70</f>
        <v>2</v>
      </c>
      <c r="R74" s="318"/>
      <c r="S74" s="317">
        <f t="shared" ref="S74" si="504">S64+S67+S70</f>
        <v>2</v>
      </c>
      <c r="T74" s="318"/>
      <c r="U74" s="317">
        <f t="shared" ref="U74" si="505">U64+U67+U70</f>
        <v>2</v>
      </c>
      <c r="V74" s="318"/>
      <c r="W74" s="317">
        <f t="shared" ref="W74" si="506">W64+W67+W70</f>
        <v>2</v>
      </c>
      <c r="X74" s="318"/>
      <c r="Y74" s="317">
        <f t="shared" ref="Y74" si="507">Y64+Y67+Y70</f>
        <v>2</v>
      </c>
      <c r="Z74" s="318"/>
      <c r="AA74" s="317">
        <f t="shared" ref="AA74" ca="1" si="508">AA64+AA67+AA70</f>
        <v>2</v>
      </c>
      <c r="AB74" s="318"/>
      <c r="AC74" s="317">
        <f t="shared" ref="AC74" si="509">AC64+AC67+AC70</f>
        <v>2</v>
      </c>
      <c r="AD74" s="318"/>
      <c r="AE74" s="313" t="s">
        <v>259</v>
      </c>
      <c r="AF74" s="313">
        <f ca="1">COUNTIF(E74:AD74,0)</f>
        <v>0</v>
      </c>
      <c r="AG74" s="306" t="s">
        <v>260</v>
      </c>
    </row>
    <row r="75" spans="2:33" ht="13.5" customHeight="1" thickBot="1" x14ac:dyDescent="0.2">
      <c r="B75" s="319" t="s">
        <v>258</v>
      </c>
      <c r="C75" s="320"/>
      <c r="D75" s="321"/>
      <c r="E75" s="322"/>
      <c r="F75" s="323"/>
      <c r="G75" s="322"/>
      <c r="H75" s="323"/>
      <c r="I75" s="322"/>
      <c r="J75" s="323"/>
      <c r="K75" s="322"/>
      <c r="L75" s="323"/>
      <c r="M75" s="322"/>
      <c r="N75" s="323"/>
      <c r="O75" s="322"/>
      <c r="P75" s="323"/>
      <c r="Q75" s="322"/>
      <c r="R75" s="323"/>
      <c r="S75" s="322"/>
      <c r="T75" s="323"/>
      <c r="U75" s="322"/>
      <c r="V75" s="323"/>
      <c r="W75" s="322"/>
      <c r="X75" s="323"/>
      <c r="Y75" s="322"/>
      <c r="Z75" s="323"/>
      <c r="AA75" s="322"/>
      <c r="AB75" s="323"/>
      <c r="AC75" s="322"/>
      <c r="AD75" s="323"/>
      <c r="AE75" s="313"/>
      <c r="AF75" s="313"/>
    </row>
  </sheetData>
  <mergeCells count="1">
    <mergeCell ref="R2:T2"/>
  </mergeCells>
  <phoneticPr fontId="2"/>
  <conditionalFormatting sqref="E6:OK9">
    <cfRule type="expression" dxfId="7" priority="1">
      <formula>E$5="土"</formula>
    </cfRule>
    <cfRule type="expression" dxfId="6" priority="2">
      <formula>E$5="日"</formula>
    </cfRule>
  </conditionalFormatting>
  <conditionalFormatting sqref="F6:AI9">
    <cfRule type="expression" dxfId="5" priority="5">
      <formula>F$5="土"</formula>
    </cfRule>
    <cfRule type="expression" dxfId="4" priority="6">
      <formula>F$5="日"</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zoomScaleSheetLayoutView="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39" t="s">
        <v>64</v>
      </c>
      <c r="R1" s="94"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ht="13.5" customHeight="1"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67" t="s">
        <v>52</v>
      </c>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61</v>
      </c>
      <c r="C16" s="11">
        <f ca="1">VLOOKUP(ｶﾚﾝﾀﾞｰ!$QT$1,ｶﾚﾝﾀﾞｰ!$QS$5:$AGJ$45,3,FALSE)</f>
        <v>45717</v>
      </c>
      <c r="D16" s="12" t="str">
        <f ca="1">IF(C16="","",TEXT(C16,"AAA"))</f>
        <v>土</v>
      </c>
      <c r="E16" s="42"/>
      <c r="F16" s="23"/>
      <c r="G16" s="12"/>
      <c r="H16" s="377"/>
      <c r="I16" s="378"/>
      <c r="J16" s="14"/>
      <c r="K16" s="12"/>
      <c r="L16" s="32"/>
      <c r="M16" s="11">
        <f ca="1">C16</f>
        <v>45717</v>
      </c>
      <c r="N16" s="12" t="str">
        <f ca="1">D16</f>
        <v>土</v>
      </c>
      <c r="O16" s="41">
        <f>E16</f>
        <v>0</v>
      </c>
      <c r="P16" s="14">
        <f>F16</f>
        <v>0</v>
      </c>
      <c r="Q16" s="24"/>
      <c r="R16" s="379"/>
      <c r="S16" s="380"/>
      <c r="T16" s="23"/>
      <c r="U16" s="24"/>
    </row>
    <row r="17" spans="1:21" ht="46.5" customHeight="1" x14ac:dyDescent="0.15">
      <c r="A17">
        <v>62</v>
      </c>
      <c r="C17" s="11">
        <f ca="1">1+C16</f>
        <v>45718</v>
      </c>
      <c r="D17" s="12" t="str">
        <f t="shared" ref="D17:D25" ca="1" si="0">IF(C17="","",TEXT(C17,"AAA"))</f>
        <v>日</v>
      </c>
      <c r="E17" s="42"/>
      <c r="F17" s="23"/>
      <c r="G17" s="12"/>
      <c r="H17" s="377"/>
      <c r="I17" s="378"/>
      <c r="J17" s="14"/>
      <c r="K17" s="12"/>
      <c r="L17" s="32"/>
      <c r="M17" s="11">
        <f t="shared" ref="M17:M26" ca="1" si="1">C17</f>
        <v>45718</v>
      </c>
      <c r="N17" s="12" t="str">
        <f t="shared" ref="N17:P26" ca="1" si="2">D17</f>
        <v>日</v>
      </c>
      <c r="O17" s="41">
        <f t="shared" si="2"/>
        <v>0</v>
      </c>
      <c r="P17" s="14">
        <f t="shared" si="2"/>
        <v>0</v>
      </c>
      <c r="Q17" s="24"/>
      <c r="R17" s="379"/>
      <c r="S17" s="380"/>
      <c r="T17" s="23"/>
      <c r="U17" s="24"/>
    </row>
    <row r="18" spans="1:21" ht="46.5" customHeight="1" x14ac:dyDescent="0.15">
      <c r="A18">
        <v>63</v>
      </c>
      <c r="C18" s="11">
        <f t="shared" ref="C18:C24" ca="1" si="3">1+C17</f>
        <v>45719</v>
      </c>
      <c r="D18" s="12" t="str">
        <f t="shared" ca="1" si="0"/>
        <v>月</v>
      </c>
      <c r="E18" s="42"/>
      <c r="F18" s="23"/>
      <c r="G18" s="10"/>
      <c r="H18" s="377"/>
      <c r="I18" s="378"/>
      <c r="J18" s="14"/>
      <c r="K18" s="12"/>
      <c r="L18" s="32"/>
      <c r="M18" s="11">
        <f t="shared" ca="1" si="1"/>
        <v>45719</v>
      </c>
      <c r="N18" s="12" t="str">
        <f t="shared" ca="1" si="2"/>
        <v>月</v>
      </c>
      <c r="O18" s="41">
        <f t="shared" si="2"/>
        <v>0</v>
      </c>
      <c r="P18" s="14">
        <f t="shared" si="2"/>
        <v>0</v>
      </c>
      <c r="Q18" s="24"/>
      <c r="R18" s="379"/>
      <c r="S18" s="380"/>
      <c r="T18" s="23"/>
      <c r="U18" s="24"/>
    </row>
    <row r="19" spans="1:21" ht="46.5" customHeight="1" x14ac:dyDescent="0.15">
      <c r="A19">
        <v>64</v>
      </c>
      <c r="C19" s="11">
        <f t="shared" ca="1" si="3"/>
        <v>45720</v>
      </c>
      <c r="D19" s="12" t="str">
        <f t="shared" ca="1" si="0"/>
        <v>火</v>
      </c>
      <c r="E19" s="42"/>
      <c r="F19" s="23"/>
      <c r="G19" s="10"/>
      <c r="H19" s="377"/>
      <c r="I19" s="378"/>
      <c r="J19" s="14"/>
      <c r="K19" s="12"/>
      <c r="L19" s="32"/>
      <c r="M19" s="11">
        <f t="shared" ca="1" si="1"/>
        <v>45720</v>
      </c>
      <c r="N19" s="12" t="str">
        <f t="shared" ca="1" si="2"/>
        <v>火</v>
      </c>
      <c r="O19" s="41">
        <f t="shared" si="2"/>
        <v>0</v>
      </c>
      <c r="P19" s="14">
        <f t="shared" si="2"/>
        <v>0</v>
      </c>
      <c r="Q19" s="24"/>
      <c r="R19" s="379"/>
      <c r="S19" s="380"/>
      <c r="T19" s="23"/>
      <c r="U19" s="24"/>
    </row>
    <row r="20" spans="1:21" ht="46.5" customHeight="1" x14ac:dyDescent="0.15">
      <c r="A20">
        <v>65</v>
      </c>
      <c r="C20" s="11">
        <f t="shared" ca="1" si="3"/>
        <v>45721</v>
      </c>
      <c r="D20" s="12" t="str">
        <f t="shared" ca="1" si="0"/>
        <v>水</v>
      </c>
      <c r="E20" s="42"/>
      <c r="F20" s="23"/>
      <c r="G20" s="12"/>
      <c r="H20" s="377"/>
      <c r="I20" s="378"/>
      <c r="J20" s="14"/>
      <c r="K20" s="12"/>
      <c r="L20" s="32"/>
      <c r="M20" s="11">
        <f t="shared" ca="1" si="1"/>
        <v>45721</v>
      </c>
      <c r="N20" s="12" t="str">
        <f t="shared" ca="1" si="2"/>
        <v>水</v>
      </c>
      <c r="O20" s="41">
        <f t="shared" si="2"/>
        <v>0</v>
      </c>
      <c r="P20" s="14">
        <f t="shared" si="2"/>
        <v>0</v>
      </c>
      <c r="Q20" s="24"/>
      <c r="R20" s="379"/>
      <c r="S20" s="380"/>
      <c r="T20" s="23"/>
      <c r="U20" s="24"/>
    </row>
    <row r="21" spans="1:21" ht="46.5" customHeight="1" x14ac:dyDescent="0.15">
      <c r="A21">
        <v>66</v>
      </c>
      <c r="C21" s="11">
        <f t="shared" ca="1" si="3"/>
        <v>45722</v>
      </c>
      <c r="D21" s="12" t="str">
        <f t="shared" ca="1" si="0"/>
        <v>木</v>
      </c>
      <c r="E21" s="42"/>
      <c r="F21" s="23"/>
      <c r="G21" s="12"/>
      <c r="H21" s="377"/>
      <c r="I21" s="378"/>
      <c r="J21" s="14"/>
      <c r="K21" s="12"/>
      <c r="L21" s="32"/>
      <c r="M21" s="11">
        <f t="shared" ca="1" si="1"/>
        <v>45722</v>
      </c>
      <c r="N21" s="12" t="str">
        <f t="shared" ca="1" si="2"/>
        <v>木</v>
      </c>
      <c r="O21" s="41">
        <f t="shared" si="2"/>
        <v>0</v>
      </c>
      <c r="P21" s="14">
        <f t="shared" si="2"/>
        <v>0</v>
      </c>
      <c r="Q21" s="24"/>
      <c r="R21" s="379"/>
      <c r="S21" s="380"/>
      <c r="T21" s="23"/>
      <c r="U21" s="24"/>
    </row>
    <row r="22" spans="1:21" ht="46.5" customHeight="1" x14ac:dyDescent="0.15">
      <c r="A22">
        <v>67</v>
      </c>
      <c r="C22" s="11">
        <f t="shared" ca="1" si="3"/>
        <v>45723</v>
      </c>
      <c r="D22" s="12" t="str">
        <f t="shared" ca="1" si="0"/>
        <v>金</v>
      </c>
      <c r="E22" s="42"/>
      <c r="F22" s="23"/>
      <c r="G22" s="12"/>
      <c r="H22" s="377"/>
      <c r="I22" s="378"/>
      <c r="J22" s="14"/>
      <c r="K22" s="12"/>
      <c r="L22" s="32"/>
      <c r="M22" s="11">
        <f t="shared" ca="1" si="1"/>
        <v>45723</v>
      </c>
      <c r="N22" s="12" t="str">
        <f t="shared" ca="1" si="2"/>
        <v>金</v>
      </c>
      <c r="O22" s="41">
        <f t="shared" si="2"/>
        <v>0</v>
      </c>
      <c r="P22" s="14">
        <f t="shared" si="2"/>
        <v>0</v>
      </c>
      <c r="Q22" s="24"/>
      <c r="R22" s="379"/>
      <c r="S22" s="380"/>
      <c r="T22" s="23"/>
      <c r="U22" s="24"/>
    </row>
    <row r="23" spans="1:21" ht="46.5" customHeight="1" x14ac:dyDescent="0.15">
      <c r="A23">
        <v>68</v>
      </c>
      <c r="C23" s="11">
        <f t="shared" ca="1" si="3"/>
        <v>45724</v>
      </c>
      <c r="D23" s="12" t="str">
        <f t="shared" ca="1" si="0"/>
        <v>土</v>
      </c>
      <c r="E23" s="42"/>
      <c r="F23" s="23"/>
      <c r="G23" s="12"/>
      <c r="H23" s="377"/>
      <c r="I23" s="378"/>
      <c r="J23" s="14"/>
      <c r="K23" s="12"/>
      <c r="L23" s="32"/>
      <c r="M23" s="11">
        <f t="shared" ca="1" si="1"/>
        <v>45724</v>
      </c>
      <c r="N23" s="12" t="str">
        <f t="shared" ca="1" si="2"/>
        <v>土</v>
      </c>
      <c r="O23" s="41">
        <f t="shared" si="2"/>
        <v>0</v>
      </c>
      <c r="P23" s="14">
        <f t="shared" si="2"/>
        <v>0</v>
      </c>
      <c r="Q23" s="24"/>
      <c r="R23" s="379"/>
      <c r="S23" s="380"/>
      <c r="T23" s="23"/>
      <c r="U23" s="24"/>
    </row>
    <row r="24" spans="1:21" ht="46.5" customHeight="1" x14ac:dyDescent="0.15">
      <c r="A24">
        <v>69</v>
      </c>
      <c r="C24" s="11">
        <f t="shared" ca="1" si="3"/>
        <v>45725</v>
      </c>
      <c r="D24" s="12" t="str">
        <f t="shared" ca="1" si="0"/>
        <v>日</v>
      </c>
      <c r="E24" s="42"/>
      <c r="F24" s="23"/>
      <c r="G24" s="12"/>
      <c r="H24" s="377"/>
      <c r="I24" s="378"/>
      <c r="J24" s="14"/>
      <c r="K24" s="12"/>
      <c r="L24" s="32"/>
      <c r="M24" s="11">
        <f t="shared" ca="1" si="1"/>
        <v>45725</v>
      </c>
      <c r="N24" s="12" t="str">
        <f t="shared" ca="1" si="2"/>
        <v>日</v>
      </c>
      <c r="O24" s="41">
        <f t="shared" si="2"/>
        <v>0</v>
      </c>
      <c r="P24" s="14">
        <f t="shared" si="2"/>
        <v>0</v>
      </c>
      <c r="Q24" s="24"/>
      <c r="R24" s="379"/>
      <c r="S24" s="380"/>
      <c r="T24" s="23"/>
      <c r="U24" s="24"/>
    </row>
    <row r="25" spans="1:21" ht="46.5" customHeight="1" x14ac:dyDescent="0.15">
      <c r="A25">
        <v>70</v>
      </c>
      <c r="C25" s="11">
        <f ca="1">1+C24</f>
        <v>45726</v>
      </c>
      <c r="D25" s="12" t="str">
        <f t="shared" ca="1" si="0"/>
        <v>月</v>
      </c>
      <c r="E25" s="42"/>
      <c r="F25" s="23"/>
      <c r="G25" s="12"/>
      <c r="H25" s="377"/>
      <c r="I25" s="378"/>
      <c r="J25" s="14"/>
      <c r="K25" s="12"/>
      <c r="L25" s="32"/>
      <c r="M25" s="11">
        <f t="shared" ca="1" si="1"/>
        <v>45726</v>
      </c>
      <c r="N25" s="12" t="str">
        <f t="shared" ca="1" si="2"/>
        <v>月</v>
      </c>
      <c r="O25" s="41">
        <f t="shared" si="2"/>
        <v>0</v>
      </c>
      <c r="P25" s="14">
        <f t="shared" si="2"/>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2"/>
        <v>0</v>
      </c>
      <c r="O26" s="41">
        <f t="shared" si="2"/>
        <v>0</v>
      </c>
      <c r="P26" s="14">
        <f t="shared" si="2"/>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71</v>
      </c>
      <c r="C36" s="11">
        <f ca="1">1+C25</f>
        <v>45727</v>
      </c>
      <c r="D36" s="12" t="str">
        <f ca="1">IF(C36="","",TEXT(C36,"AAA"))</f>
        <v>火</v>
      </c>
      <c r="E36" s="42"/>
      <c r="F36" s="23"/>
      <c r="G36" s="12"/>
      <c r="H36" s="377"/>
      <c r="I36" s="378"/>
      <c r="J36" s="14"/>
      <c r="K36" s="12"/>
      <c r="L36" s="32"/>
      <c r="M36" s="11">
        <f t="shared" ref="M36" ca="1" si="4">C36</f>
        <v>45727</v>
      </c>
      <c r="N36" s="12" t="str">
        <f t="shared" ref="N36" ca="1" si="5">D36</f>
        <v>火</v>
      </c>
      <c r="O36" s="41">
        <f>E36</f>
        <v>0</v>
      </c>
      <c r="P36" s="14">
        <f t="shared" ref="P36:P46" si="6">F36</f>
        <v>0</v>
      </c>
      <c r="Q36" s="24"/>
      <c r="R36" s="379"/>
      <c r="S36" s="380"/>
      <c r="T36" s="23"/>
      <c r="U36" s="24"/>
    </row>
    <row r="37" spans="1:21" ht="46.5" customHeight="1" x14ac:dyDescent="0.15">
      <c r="A37">
        <v>72</v>
      </c>
      <c r="C37" s="11">
        <f ca="1">1+C36</f>
        <v>45728</v>
      </c>
      <c r="D37" s="12" t="str">
        <f t="shared" ref="D37:D45" ca="1" si="7">IF(C37="","",TEXT(C37,"AAA"))</f>
        <v>水</v>
      </c>
      <c r="E37" s="42"/>
      <c r="F37" s="23"/>
      <c r="G37" s="12"/>
      <c r="H37" s="377"/>
      <c r="I37" s="378"/>
      <c r="J37" s="14"/>
      <c r="K37" s="12"/>
      <c r="L37" s="32"/>
      <c r="M37" s="11">
        <f t="shared" ref="M37:M46" ca="1" si="8">C37</f>
        <v>45728</v>
      </c>
      <c r="N37" s="12" t="str">
        <f t="shared" ref="N37:O46" ca="1" si="9">D37</f>
        <v>水</v>
      </c>
      <c r="O37" s="41">
        <f t="shared" si="9"/>
        <v>0</v>
      </c>
      <c r="P37" s="14">
        <f t="shared" si="6"/>
        <v>0</v>
      </c>
      <c r="Q37" s="24"/>
      <c r="R37" s="379"/>
      <c r="S37" s="380"/>
      <c r="T37" s="23"/>
      <c r="U37" s="24"/>
    </row>
    <row r="38" spans="1:21" ht="46.5" customHeight="1" x14ac:dyDescent="0.15">
      <c r="A38">
        <v>73</v>
      </c>
      <c r="C38" s="11">
        <f t="shared" ref="C38:C45" ca="1" si="10">1+C37</f>
        <v>45729</v>
      </c>
      <c r="D38" s="12" t="str">
        <f t="shared" ca="1" si="7"/>
        <v>木</v>
      </c>
      <c r="E38" s="42"/>
      <c r="F38" s="23"/>
      <c r="G38" s="10"/>
      <c r="H38" s="377"/>
      <c r="I38" s="378"/>
      <c r="J38" s="14"/>
      <c r="K38" s="12"/>
      <c r="L38" s="32"/>
      <c r="M38" s="11">
        <f t="shared" ca="1" si="8"/>
        <v>45729</v>
      </c>
      <c r="N38" s="12" t="str">
        <f t="shared" ca="1" si="9"/>
        <v>木</v>
      </c>
      <c r="O38" s="41">
        <f t="shared" si="9"/>
        <v>0</v>
      </c>
      <c r="P38" s="14">
        <f t="shared" si="6"/>
        <v>0</v>
      </c>
      <c r="Q38" s="24"/>
      <c r="R38" s="379"/>
      <c r="S38" s="380"/>
      <c r="T38" s="23"/>
      <c r="U38" s="24"/>
    </row>
    <row r="39" spans="1:21" ht="46.5" customHeight="1" x14ac:dyDescent="0.15">
      <c r="A39">
        <v>74</v>
      </c>
      <c r="C39" s="11">
        <f t="shared" ca="1" si="10"/>
        <v>45730</v>
      </c>
      <c r="D39" s="12" t="str">
        <f t="shared" ca="1" si="7"/>
        <v>金</v>
      </c>
      <c r="E39" s="42"/>
      <c r="F39" s="23"/>
      <c r="G39" s="10"/>
      <c r="H39" s="377"/>
      <c r="I39" s="378"/>
      <c r="J39" s="14"/>
      <c r="K39" s="12"/>
      <c r="L39" s="32"/>
      <c r="M39" s="11">
        <f t="shared" ca="1" si="8"/>
        <v>45730</v>
      </c>
      <c r="N39" s="12" t="str">
        <f t="shared" ca="1" si="9"/>
        <v>金</v>
      </c>
      <c r="O39" s="41">
        <f t="shared" si="9"/>
        <v>0</v>
      </c>
      <c r="P39" s="14">
        <f t="shared" si="6"/>
        <v>0</v>
      </c>
      <c r="Q39" s="24"/>
      <c r="R39" s="379"/>
      <c r="S39" s="380"/>
      <c r="T39" s="23"/>
      <c r="U39" s="24"/>
    </row>
    <row r="40" spans="1:21" ht="46.5" customHeight="1" x14ac:dyDescent="0.15">
      <c r="A40">
        <v>75</v>
      </c>
      <c r="C40" s="11">
        <f t="shared" ca="1" si="10"/>
        <v>45731</v>
      </c>
      <c r="D40" s="12" t="str">
        <f t="shared" ca="1" si="7"/>
        <v>土</v>
      </c>
      <c r="E40" s="42"/>
      <c r="F40" s="23"/>
      <c r="G40" s="12"/>
      <c r="H40" s="377"/>
      <c r="I40" s="378"/>
      <c r="J40" s="14"/>
      <c r="K40" s="12"/>
      <c r="L40" s="32"/>
      <c r="M40" s="11">
        <f t="shared" ca="1" si="8"/>
        <v>45731</v>
      </c>
      <c r="N40" s="12" t="str">
        <f t="shared" ca="1" si="9"/>
        <v>土</v>
      </c>
      <c r="O40" s="41">
        <f t="shared" si="9"/>
        <v>0</v>
      </c>
      <c r="P40" s="14">
        <f t="shared" si="6"/>
        <v>0</v>
      </c>
      <c r="Q40" s="24"/>
      <c r="R40" s="379"/>
      <c r="S40" s="380"/>
      <c r="T40" s="23"/>
      <c r="U40" s="24"/>
    </row>
    <row r="41" spans="1:21" ht="46.5" customHeight="1" x14ac:dyDescent="0.15">
      <c r="A41">
        <v>76</v>
      </c>
      <c r="C41" s="11">
        <f t="shared" ca="1" si="10"/>
        <v>45732</v>
      </c>
      <c r="D41" s="12" t="str">
        <f t="shared" ca="1" si="7"/>
        <v>日</v>
      </c>
      <c r="E41" s="42"/>
      <c r="F41" s="23"/>
      <c r="G41" s="12"/>
      <c r="H41" s="377"/>
      <c r="I41" s="378"/>
      <c r="J41" s="14"/>
      <c r="K41" s="12"/>
      <c r="L41" s="32"/>
      <c r="M41" s="11">
        <f t="shared" ca="1" si="8"/>
        <v>45732</v>
      </c>
      <c r="N41" s="12" t="str">
        <f t="shared" ca="1" si="9"/>
        <v>日</v>
      </c>
      <c r="O41" s="41">
        <f t="shared" si="9"/>
        <v>0</v>
      </c>
      <c r="P41" s="14">
        <f t="shared" si="6"/>
        <v>0</v>
      </c>
      <c r="Q41" s="24"/>
      <c r="R41" s="379"/>
      <c r="S41" s="380"/>
      <c r="T41" s="23"/>
      <c r="U41" s="24"/>
    </row>
    <row r="42" spans="1:21" ht="46.5" customHeight="1" x14ac:dyDescent="0.15">
      <c r="A42">
        <v>77</v>
      </c>
      <c r="C42" s="11">
        <f t="shared" ca="1" si="10"/>
        <v>45733</v>
      </c>
      <c r="D42" s="12" t="str">
        <f t="shared" ca="1" si="7"/>
        <v>月</v>
      </c>
      <c r="E42" s="42"/>
      <c r="F42" s="23"/>
      <c r="G42" s="12"/>
      <c r="H42" s="377"/>
      <c r="I42" s="378"/>
      <c r="J42" s="14"/>
      <c r="K42" s="12"/>
      <c r="L42" s="32"/>
      <c r="M42" s="11">
        <f t="shared" ca="1" si="8"/>
        <v>45733</v>
      </c>
      <c r="N42" s="12" t="str">
        <f t="shared" ca="1" si="9"/>
        <v>月</v>
      </c>
      <c r="O42" s="41">
        <f t="shared" si="9"/>
        <v>0</v>
      </c>
      <c r="P42" s="14">
        <f t="shared" si="6"/>
        <v>0</v>
      </c>
      <c r="Q42" s="24"/>
      <c r="R42" s="379"/>
      <c r="S42" s="380"/>
      <c r="T42" s="23"/>
      <c r="U42" s="24"/>
    </row>
    <row r="43" spans="1:21" ht="46.5" customHeight="1" x14ac:dyDescent="0.15">
      <c r="A43">
        <v>78</v>
      </c>
      <c r="C43" s="11">
        <f t="shared" ca="1" si="10"/>
        <v>45734</v>
      </c>
      <c r="D43" s="12" t="str">
        <f t="shared" ca="1" si="7"/>
        <v>火</v>
      </c>
      <c r="E43" s="42"/>
      <c r="F43" s="23"/>
      <c r="G43" s="12"/>
      <c r="H43" s="377"/>
      <c r="I43" s="378"/>
      <c r="J43" s="14"/>
      <c r="K43" s="12"/>
      <c r="L43" s="32"/>
      <c r="M43" s="11">
        <f t="shared" ca="1" si="8"/>
        <v>45734</v>
      </c>
      <c r="N43" s="12" t="str">
        <f t="shared" ca="1" si="9"/>
        <v>火</v>
      </c>
      <c r="O43" s="41">
        <f t="shared" si="9"/>
        <v>0</v>
      </c>
      <c r="P43" s="14">
        <f t="shared" si="6"/>
        <v>0</v>
      </c>
      <c r="Q43" s="24"/>
      <c r="R43" s="379"/>
      <c r="S43" s="380"/>
      <c r="T43" s="23"/>
      <c r="U43" s="24"/>
    </row>
    <row r="44" spans="1:21" ht="46.5" customHeight="1" x14ac:dyDescent="0.15">
      <c r="A44">
        <v>79</v>
      </c>
      <c r="C44" s="11">
        <f t="shared" ca="1" si="10"/>
        <v>45735</v>
      </c>
      <c r="D44" s="12" t="str">
        <f t="shared" ca="1" si="7"/>
        <v>水</v>
      </c>
      <c r="E44" s="42"/>
      <c r="F44" s="23"/>
      <c r="G44" s="12"/>
      <c r="H44" s="377"/>
      <c r="I44" s="378"/>
      <c r="J44" s="14"/>
      <c r="K44" s="12"/>
      <c r="L44" s="32"/>
      <c r="M44" s="11">
        <f t="shared" ca="1" si="8"/>
        <v>45735</v>
      </c>
      <c r="N44" s="12" t="str">
        <f t="shared" ca="1" si="9"/>
        <v>水</v>
      </c>
      <c r="O44" s="41">
        <f t="shared" si="9"/>
        <v>0</v>
      </c>
      <c r="P44" s="14">
        <f t="shared" si="6"/>
        <v>0</v>
      </c>
      <c r="Q44" s="24"/>
      <c r="R44" s="379"/>
      <c r="S44" s="380"/>
      <c r="T44" s="23"/>
      <c r="U44" s="24"/>
    </row>
    <row r="45" spans="1:21" ht="46.5" customHeight="1" x14ac:dyDescent="0.15">
      <c r="A45">
        <v>80</v>
      </c>
      <c r="C45" s="11">
        <f t="shared" ca="1" si="10"/>
        <v>45736</v>
      </c>
      <c r="D45" s="12" t="str">
        <f t="shared" ca="1" si="7"/>
        <v>木</v>
      </c>
      <c r="E45" s="42"/>
      <c r="F45" s="23"/>
      <c r="G45" s="12"/>
      <c r="H45" s="377"/>
      <c r="I45" s="378"/>
      <c r="J45" s="14"/>
      <c r="K45" s="12"/>
      <c r="L45" s="32"/>
      <c r="M45" s="11">
        <f t="shared" ca="1" si="8"/>
        <v>45736</v>
      </c>
      <c r="N45" s="12" t="str">
        <f t="shared" ca="1" si="9"/>
        <v>木</v>
      </c>
      <c r="O45" s="41">
        <f t="shared" si="9"/>
        <v>0</v>
      </c>
      <c r="P45" s="14">
        <f t="shared" si="6"/>
        <v>0</v>
      </c>
      <c r="Q45" s="24"/>
      <c r="R45" s="379"/>
      <c r="S45" s="380"/>
      <c r="T45" s="23"/>
      <c r="U45" s="24"/>
    </row>
    <row r="46" spans="1:21" ht="46.5" customHeight="1" x14ac:dyDescent="0.15">
      <c r="C46" s="10"/>
      <c r="D46" s="12"/>
      <c r="E46" s="42"/>
      <c r="F46" s="23"/>
      <c r="G46" s="12"/>
      <c r="H46" s="377"/>
      <c r="I46" s="378"/>
      <c r="J46" s="14"/>
      <c r="K46" s="12"/>
      <c r="L46" s="32"/>
      <c r="M46" s="11">
        <f t="shared" si="8"/>
        <v>0</v>
      </c>
      <c r="N46" s="12">
        <f t="shared" si="9"/>
        <v>0</v>
      </c>
      <c r="O46" s="41">
        <f t="shared" si="9"/>
        <v>0</v>
      </c>
      <c r="P46" s="14">
        <f t="shared" si="6"/>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81</v>
      </c>
      <c r="C56" s="11">
        <f ca="1">1+C45</f>
        <v>45737</v>
      </c>
      <c r="D56" s="12" t="str">
        <f t="shared" ref="D56:D66" ca="1" si="11">IF(C56="","",TEXT(C56,"AAA"))</f>
        <v>金</v>
      </c>
      <c r="E56" s="42"/>
      <c r="F56" s="23"/>
      <c r="G56" s="12"/>
      <c r="H56" s="377"/>
      <c r="I56" s="378"/>
      <c r="J56" s="14"/>
      <c r="K56" s="12"/>
      <c r="L56" s="32"/>
      <c r="M56" s="11">
        <f t="shared" ref="M56:M66" ca="1" si="12">C56</f>
        <v>45737</v>
      </c>
      <c r="N56" s="12" t="str">
        <f t="shared" ref="N56:O66" ca="1" si="13">D56</f>
        <v>金</v>
      </c>
      <c r="O56" s="41">
        <f>E56</f>
        <v>0</v>
      </c>
      <c r="P56" s="14">
        <f t="shared" ref="P56:P66" si="14">F56</f>
        <v>0</v>
      </c>
      <c r="Q56" s="24"/>
      <c r="R56" s="379"/>
      <c r="S56" s="380"/>
      <c r="T56" s="23"/>
      <c r="U56" s="24"/>
    </row>
    <row r="57" spans="1:21" ht="46.5" customHeight="1" x14ac:dyDescent="0.15">
      <c r="A57">
        <v>82</v>
      </c>
      <c r="C57" s="11">
        <f ca="1">1+C56</f>
        <v>45738</v>
      </c>
      <c r="D57" s="12" t="str">
        <f t="shared" ca="1" si="11"/>
        <v>土</v>
      </c>
      <c r="E57" s="42"/>
      <c r="F57" s="23"/>
      <c r="G57" s="12"/>
      <c r="H57" s="377"/>
      <c r="I57" s="378"/>
      <c r="J57" s="14"/>
      <c r="K57" s="12"/>
      <c r="L57" s="32"/>
      <c r="M57" s="11">
        <f t="shared" ca="1" si="12"/>
        <v>45738</v>
      </c>
      <c r="N57" s="12" t="str">
        <f t="shared" ca="1" si="13"/>
        <v>土</v>
      </c>
      <c r="O57" s="41">
        <f t="shared" si="13"/>
        <v>0</v>
      </c>
      <c r="P57" s="14">
        <f t="shared" si="14"/>
        <v>0</v>
      </c>
      <c r="Q57" s="24"/>
      <c r="R57" s="379"/>
      <c r="S57" s="380"/>
      <c r="T57" s="23"/>
      <c r="U57" s="24"/>
    </row>
    <row r="58" spans="1:21" ht="46.5" customHeight="1" x14ac:dyDescent="0.15">
      <c r="A58">
        <v>83</v>
      </c>
      <c r="C58" s="11">
        <f t="shared" ref="C58:C65" ca="1" si="15">1+C57</f>
        <v>45739</v>
      </c>
      <c r="D58" s="12" t="str">
        <f t="shared" ca="1" si="11"/>
        <v>日</v>
      </c>
      <c r="E58" s="42"/>
      <c r="F58" s="23"/>
      <c r="G58" s="10"/>
      <c r="H58" s="377"/>
      <c r="I58" s="378"/>
      <c r="J58" s="14"/>
      <c r="K58" s="12"/>
      <c r="L58" s="32"/>
      <c r="M58" s="11">
        <f t="shared" ca="1" si="12"/>
        <v>45739</v>
      </c>
      <c r="N58" s="12" t="str">
        <f t="shared" ca="1" si="13"/>
        <v>日</v>
      </c>
      <c r="O58" s="41">
        <f t="shared" si="13"/>
        <v>0</v>
      </c>
      <c r="P58" s="14">
        <f t="shared" si="14"/>
        <v>0</v>
      </c>
      <c r="Q58" s="24"/>
      <c r="R58" s="379"/>
      <c r="S58" s="380"/>
      <c r="T58" s="23"/>
      <c r="U58" s="24"/>
    </row>
    <row r="59" spans="1:21" ht="46.5" customHeight="1" x14ac:dyDescent="0.15">
      <c r="A59">
        <v>84</v>
      </c>
      <c r="C59" s="11">
        <f t="shared" ca="1" si="15"/>
        <v>45740</v>
      </c>
      <c r="D59" s="12" t="str">
        <f t="shared" ca="1" si="11"/>
        <v>月</v>
      </c>
      <c r="E59" s="42"/>
      <c r="F59" s="23"/>
      <c r="G59" s="10"/>
      <c r="H59" s="377"/>
      <c r="I59" s="378"/>
      <c r="J59" s="14"/>
      <c r="K59" s="12"/>
      <c r="L59" s="32"/>
      <c r="M59" s="11">
        <f t="shared" ca="1" si="12"/>
        <v>45740</v>
      </c>
      <c r="N59" s="12" t="str">
        <f t="shared" ca="1" si="13"/>
        <v>月</v>
      </c>
      <c r="O59" s="41">
        <f t="shared" si="13"/>
        <v>0</v>
      </c>
      <c r="P59" s="14">
        <f t="shared" si="14"/>
        <v>0</v>
      </c>
      <c r="Q59" s="24"/>
      <c r="R59" s="379"/>
      <c r="S59" s="380"/>
      <c r="T59" s="23"/>
      <c r="U59" s="24"/>
    </row>
    <row r="60" spans="1:21" ht="46.5" customHeight="1" x14ac:dyDescent="0.15">
      <c r="A60">
        <v>85</v>
      </c>
      <c r="C60" s="11">
        <f t="shared" ca="1" si="15"/>
        <v>45741</v>
      </c>
      <c r="D60" s="12" t="str">
        <f t="shared" ca="1" si="11"/>
        <v>火</v>
      </c>
      <c r="E60" s="42"/>
      <c r="F60" s="23"/>
      <c r="G60" s="12"/>
      <c r="H60" s="377"/>
      <c r="I60" s="378"/>
      <c r="J60" s="14"/>
      <c r="K60" s="12"/>
      <c r="L60" s="32"/>
      <c r="M60" s="11">
        <f t="shared" ca="1" si="12"/>
        <v>45741</v>
      </c>
      <c r="N60" s="12" t="str">
        <f t="shared" ca="1" si="13"/>
        <v>火</v>
      </c>
      <c r="O60" s="41">
        <f t="shared" si="13"/>
        <v>0</v>
      </c>
      <c r="P60" s="14">
        <f t="shared" si="14"/>
        <v>0</v>
      </c>
      <c r="Q60" s="24"/>
      <c r="R60" s="379"/>
      <c r="S60" s="380"/>
      <c r="T60" s="23"/>
      <c r="U60" s="24"/>
    </row>
    <row r="61" spans="1:21" ht="46.5" customHeight="1" x14ac:dyDescent="0.15">
      <c r="A61">
        <v>86</v>
      </c>
      <c r="C61" s="11">
        <f t="shared" ca="1" si="15"/>
        <v>45742</v>
      </c>
      <c r="D61" s="12" t="str">
        <f t="shared" ca="1" si="11"/>
        <v>水</v>
      </c>
      <c r="E61" s="42"/>
      <c r="F61" s="23"/>
      <c r="G61" s="12"/>
      <c r="H61" s="377"/>
      <c r="I61" s="378"/>
      <c r="J61" s="14"/>
      <c r="K61" s="12"/>
      <c r="L61" s="32"/>
      <c r="M61" s="11">
        <f t="shared" ca="1" si="12"/>
        <v>45742</v>
      </c>
      <c r="N61" s="12" t="str">
        <f t="shared" ca="1" si="13"/>
        <v>水</v>
      </c>
      <c r="O61" s="41">
        <f t="shared" si="13"/>
        <v>0</v>
      </c>
      <c r="P61" s="14">
        <f t="shared" si="14"/>
        <v>0</v>
      </c>
      <c r="Q61" s="24"/>
      <c r="R61" s="379"/>
      <c r="S61" s="380"/>
      <c r="T61" s="23"/>
      <c r="U61" s="24"/>
    </row>
    <row r="62" spans="1:21" ht="46.5" customHeight="1" x14ac:dyDescent="0.15">
      <c r="A62">
        <v>87</v>
      </c>
      <c r="C62" s="11">
        <f t="shared" ca="1" si="15"/>
        <v>45743</v>
      </c>
      <c r="D62" s="12" t="str">
        <f t="shared" ca="1" si="11"/>
        <v>木</v>
      </c>
      <c r="E62" s="42"/>
      <c r="F62" s="23"/>
      <c r="G62" s="12"/>
      <c r="H62" s="377"/>
      <c r="I62" s="378"/>
      <c r="J62" s="14"/>
      <c r="K62" s="12"/>
      <c r="L62" s="32"/>
      <c r="M62" s="11">
        <f t="shared" ca="1" si="12"/>
        <v>45743</v>
      </c>
      <c r="N62" s="12" t="str">
        <f t="shared" ca="1" si="13"/>
        <v>木</v>
      </c>
      <c r="O62" s="41">
        <f t="shared" si="13"/>
        <v>0</v>
      </c>
      <c r="P62" s="14">
        <f t="shared" si="14"/>
        <v>0</v>
      </c>
      <c r="Q62" s="24"/>
      <c r="R62" s="379"/>
      <c r="S62" s="380"/>
      <c r="T62" s="23"/>
      <c r="U62" s="24"/>
    </row>
    <row r="63" spans="1:21" ht="46.5" customHeight="1" x14ac:dyDescent="0.15">
      <c r="A63">
        <v>88</v>
      </c>
      <c r="C63" s="11">
        <f t="shared" ca="1" si="15"/>
        <v>45744</v>
      </c>
      <c r="D63" s="12" t="str">
        <f t="shared" ca="1" si="11"/>
        <v>金</v>
      </c>
      <c r="E63" s="42"/>
      <c r="F63" s="23"/>
      <c r="G63" s="12"/>
      <c r="H63" s="377"/>
      <c r="I63" s="378"/>
      <c r="J63" s="14"/>
      <c r="K63" s="12"/>
      <c r="L63" s="32"/>
      <c r="M63" s="11">
        <f t="shared" ca="1" si="12"/>
        <v>45744</v>
      </c>
      <c r="N63" s="12" t="str">
        <f t="shared" ca="1" si="13"/>
        <v>金</v>
      </c>
      <c r="O63" s="41">
        <f t="shared" si="13"/>
        <v>0</v>
      </c>
      <c r="P63" s="14">
        <f t="shared" si="14"/>
        <v>0</v>
      </c>
      <c r="Q63" s="24"/>
      <c r="R63" s="379"/>
      <c r="S63" s="380"/>
      <c r="T63" s="23"/>
      <c r="U63" s="24"/>
    </row>
    <row r="64" spans="1:21" ht="46.5" customHeight="1" x14ac:dyDescent="0.15">
      <c r="A64">
        <v>89</v>
      </c>
      <c r="C64" s="11">
        <f t="shared" ca="1" si="15"/>
        <v>45745</v>
      </c>
      <c r="D64" s="12" t="str">
        <f t="shared" ca="1" si="11"/>
        <v>土</v>
      </c>
      <c r="E64" s="42"/>
      <c r="F64" s="23"/>
      <c r="G64" s="12"/>
      <c r="H64" s="377"/>
      <c r="I64" s="378"/>
      <c r="J64" s="14"/>
      <c r="K64" s="12"/>
      <c r="L64" s="32"/>
      <c r="M64" s="11">
        <f t="shared" ca="1" si="12"/>
        <v>45745</v>
      </c>
      <c r="N64" s="12" t="str">
        <f t="shared" ca="1" si="13"/>
        <v>土</v>
      </c>
      <c r="O64" s="41">
        <f t="shared" si="13"/>
        <v>0</v>
      </c>
      <c r="P64" s="14">
        <f t="shared" si="14"/>
        <v>0</v>
      </c>
      <c r="Q64" s="24"/>
      <c r="R64" s="379"/>
      <c r="S64" s="380"/>
      <c r="T64" s="23"/>
      <c r="U64" s="24"/>
    </row>
    <row r="65" spans="1:21" ht="46.5" customHeight="1" x14ac:dyDescent="0.15">
      <c r="A65">
        <v>90</v>
      </c>
      <c r="C65" s="11">
        <f t="shared" ca="1" si="15"/>
        <v>45746</v>
      </c>
      <c r="D65" s="12" t="str">
        <f t="shared" ca="1" si="11"/>
        <v>日</v>
      </c>
      <c r="E65" s="42"/>
      <c r="F65" s="23"/>
      <c r="G65" s="12"/>
      <c r="H65" s="377"/>
      <c r="I65" s="378"/>
      <c r="J65" s="14"/>
      <c r="K65" s="12"/>
      <c r="L65" s="32"/>
      <c r="M65" s="11">
        <f t="shared" ca="1" si="12"/>
        <v>45746</v>
      </c>
      <c r="N65" s="12" t="str">
        <f t="shared" ca="1" si="13"/>
        <v>日</v>
      </c>
      <c r="O65" s="41">
        <f t="shared" si="13"/>
        <v>0</v>
      </c>
      <c r="P65" s="14">
        <f t="shared" si="14"/>
        <v>0</v>
      </c>
      <c r="Q65" s="24"/>
      <c r="R65" s="379"/>
      <c r="S65" s="380"/>
      <c r="T65" s="23"/>
      <c r="U65" s="24"/>
    </row>
    <row r="66" spans="1:21" ht="46.5" customHeight="1" x14ac:dyDescent="0.15">
      <c r="A66">
        <v>91</v>
      </c>
      <c r="C66" s="11">
        <f ca="1">1+C65</f>
        <v>45747</v>
      </c>
      <c r="D66" s="12" t="str">
        <f t="shared" ca="1" si="11"/>
        <v>月</v>
      </c>
      <c r="E66" s="42"/>
      <c r="F66" s="23"/>
      <c r="G66" s="12"/>
      <c r="H66" s="377"/>
      <c r="I66" s="378"/>
      <c r="J66" s="14"/>
      <c r="K66" s="12"/>
      <c r="L66" s="32"/>
      <c r="M66" s="11">
        <f t="shared" ca="1" si="12"/>
        <v>45747</v>
      </c>
      <c r="N66" s="12" t="str">
        <f t="shared" ca="1" si="13"/>
        <v>月</v>
      </c>
      <c r="O66" s="41">
        <f t="shared" si="13"/>
        <v>0</v>
      </c>
      <c r="P66" s="14">
        <f t="shared" si="14"/>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R23:S23"/>
    <mergeCell ref="R24:S24"/>
    <mergeCell ref="R25:S25"/>
    <mergeCell ref="R26:S26"/>
    <mergeCell ref="M12:M15"/>
    <mergeCell ref="R16:S16"/>
    <mergeCell ref="R17:S17"/>
    <mergeCell ref="R18:S18"/>
    <mergeCell ref="R19:S19"/>
    <mergeCell ref="R20:S20"/>
    <mergeCell ref="R21:S21"/>
    <mergeCell ref="R22:S22"/>
    <mergeCell ref="N12:N15"/>
    <mergeCell ref="E12:F13"/>
    <mergeCell ref="G12:K13"/>
    <mergeCell ref="E14:F15"/>
    <mergeCell ref="G14:G15"/>
    <mergeCell ref="H14:J15"/>
    <mergeCell ref="M4:U4"/>
    <mergeCell ref="C4:K4"/>
    <mergeCell ref="Q12:U13"/>
    <mergeCell ref="U14:U15"/>
    <mergeCell ref="O14:P15"/>
    <mergeCell ref="O12:P13"/>
    <mergeCell ref="R14:T15"/>
    <mergeCell ref="Q14:Q15"/>
    <mergeCell ref="I6:K8"/>
    <mergeCell ref="S6:U8"/>
    <mergeCell ref="D7:F8"/>
    <mergeCell ref="N7:P8"/>
    <mergeCell ref="I10:K10"/>
    <mergeCell ref="S10:U10"/>
    <mergeCell ref="C12:C15"/>
    <mergeCell ref="D12:D15"/>
    <mergeCell ref="H36:I36"/>
    <mergeCell ref="R36:S36"/>
    <mergeCell ref="H37:I37"/>
    <mergeCell ref="R37:S37"/>
    <mergeCell ref="K14:K15"/>
    <mergeCell ref="H26:I26"/>
    <mergeCell ref="H25:I25"/>
    <mergeCell ref="H24:I24"/>
    <mergeCell ref="H23:I23"/>
    <mergeCell ref="H16:I16"/>
    <mergeCell ref="H22:I22"/>
    <mergeCell ref="H21:I21"/>
    <mergeCell ref="H20:I20"/>
    <mergeCell ref="H19:I19"/>
    <mergeCell ref="H18:I18"/>
    <mergeCell ref="H17:I17"/>
    <mergeCell ref="H38:I38"/>
    <mergeCell ref="R38:S38"/>
    <mergeCell ref="H39:I39"/>
    <mergeCell ref="R39:S39"/>
    <mergeCell ref="H40:I40"/>
    <mergeCell ref="R40:S40"/>
    <mergeCell ref="H41:I41"/>
    <mergeCell ref="R41:S41"/>
    <mergeCell ref="H42:I42"/>
    <mergeCell ref="R42:S42"/>
    <mergeCell ref="H43:I43"/>
    <mergeCell ref="R43:S43"/>
    <mergeCell ref="H63:I63"/>
    <mergeCell ref="R63:S63"/>
    <mergeCell ref="H44:I44"/>
    <mergeCell ref="R44:S44"/>
    <mergeCell ref="H45:I45"/>
    <mergeCell ref="R45:S45"/>
    <mergeCell ref="H46:I46"/>
    <mergeCell ref="R46:S46"/>
    <mergeCell ref="H56:I56"/>
    <mergeCell ref="R56:S56"/>
    <mergeCell ref="H57:I57"/>
    <mergeCell ref="R57:S57"/>
    <mergeCell ref="H61:I61"/>
    <mergeCell ref="R61:S61"/>
    <mergeCell ref="H62:I62"/>
    <mergeCell ref="R62:S62"/>
    <mergeCell ref="H64:I64"/>
    <mergeCell ref="R64:S64"/>
    <mergeCell ref="H65:I65"/>
    <mergeCell ref="R65:S65"/>
    <mergeCell ref="H66:I66"/>
    <mergeCell ref="R66:S66"/>
    <mergeCell ref="H58:I58"/>
    <mergeCell ref="R58:S58"/>
    <mergeCell ref="H59:I59"/>
    <mergeCell ref="R59:S59"/>
    <mergeCell ref="H60:I60"/>
    <mergeCell ref="R60:S60"/>
  </mergeCells>
  <phoneticPr fontId="2"/>
  <dataValidations count="2">
    <dataValidation type="list" allowBlank="1" showInputMessage="1" showErrorMessage="1" sqref="Q16:Q26 Q56:Q66 Q36:Q46">
      <formula1>$X$5:$X$7</formula1>
    </dataValidation>
    <dataValidation type="list" allowBlank="1" showInputMessage="1" showErrorMessage="1" sqref="F16:F26 F56:F66 F36:F4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93" t="s">
        <v>63</v>
      </c>
      <c r="D1" s="87" t="e">
        <f>#REF!</f>
        <v>#REF!</v>
      </c>
      <c r="E1" s="88" t="e">
        <f>#REF!</f>
        <v>#REF!</v>
      </c>
      <c r="Q1" s="93" t="s">
        <v>64</v>
      </c>
      <c r="R1" s="89" t="e">
        <f>#REF!</f>
        <v>#REF!</v>
      </c>
      <c r="S1" s="90" t="e">
        <f>#REF!</f>
        <v>#REF!</v>
      </c>
      <c r="T1" s="90"/>
      <c r="U1" s="91"/>
    </row>
    <row r="2" spans="1:25" x14ac:dyDescent="0.15">
      <c r="D2" s="86"/>
      <c r="E2" s="1"/>
      <c r="Q2" s="86"/>
    </row>
    <row r="3" spans="1:25" x14ac:dyDescent="0.15">
      <c r="C3" s="13" t="s">
        <v>17</v>
      </c>
      <c r="M3" s="13" t="s">
        <v>17</v>
      </c>
    </row>
    <row r="4" spans="1:25"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5" x14ac:dyDescent="0.15">
      <c r="C5" s="6"/>
      <c r="M5" s="6"/>
      <c r="X5" s="3"/>
    </row>
    <row r="6" spans="1:25" x14ac:dyDescent="0.15">
      <c r="C6" s="6"/>
      <c r="I6" s="384" t="e">
        <f>初期入力!#REF!</f>
        <v>#REF!</v>
      </c>
      <c r="J6" s="384"/>
      <c r="K6" s="384"/>
      <c r="M6" s="6"/>
      <c r="S6" s="384" t="e">
        <f>初期入力!#REF!</f>
        <v>#REF!</v>
      </c>
      <c r="T6" s="384"/>
      <c r="U6" s="384"/>
      <c r="X6" s="2" t="s">
        <v>11</v>
      </c>
    </row>
    <row r="7" spans="1:25" ht="13.5" customHeight="1" x14ac:dyDescent="0.15">
      <c r="C7" s="4"/>
      <c r="D7" s="384">
        <f>初期入力!$D$5</f>
        <v>0</v>
      </c>
      <c r="E7" s="384"/>
      <c r="F7" s="384"/>
      <c r="I7" s="384"/>
      <c r="J7" s="384"/>
      <c r="K7" s="384"/>
      <c r="M7" s="4"/>
      <c r="N7" s="384">
        <f>初期入力!$D$5</f>
        <v>0</v>
      </c>
      <c r="O7" s="384"/>
      <c r="P7" s="384"/>
      <c r="S7" s="384"/>
      <c r="T7" s="384"/>
      <c r="U7" s="384"/>
      <c r="X7" s="2" t="s">
        <v>30</v>
      </c>
    </row>
    <row r="8" spans="1:25" ht="14.25" x14ac:dyDescent="0.15">
      <c r="C8" s="8" t="s">
        <v>24</v>
      </c>
      <c r="D8" s="385"/>
      <c r="E8" s="385"/>
      <c r="F8" s="385"/>
      <c r="H8" s="9" t="s">
        <v>25</v>
      </c>
      <c r="I8" s="385"/>
      <c r="J8" s="385"/>
      <c r="K8" s="385"/>
      <c r="L8" s="27"/>
      <c r="M8" s="8" t="s">
        <v>24</v>
      </c>
      <c r="N8" s="385"/>
      <c r="O8" s="385"/>
      <c r="P8" s="385"/>
      <c r="R8" s="9" t="s">
        <v>25</v>
      </c>
      <c r="S8" s="385"/>
      <c r="T8" s="385"/>
      <c r="U8" s="385"/>
    </row>
    <row r="9" spans="1:25" x14ac:dyDescent="0.15">
      <c r="W9" s="3"/>
      <c r="X9" s="3"/>
    </row>
    <row r="10" spans="1:25"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5" x14ac:dyDescent="0.15">
      <c r="C11" s="4"/>
      <c r="M11" s="4"/>
      <c r="W11" s="68" t="s">
        <v>13</v>
      </c>
      <c r="X11" s="2" t="s">
        <v>42</v>
      </c>
    </row>
    <row r="12" spans="1:25"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5" x14ac:dyDescent="0.15">
      <c r="C13" s="388"/>
      <c r="D13" s="388"/>
      <c r="E13" s="383"/>
      <c r="F13" s="381"/>
      <c r="G13" s="381"/>
      <c r="H13" s="381"/>
      <c r="I13" s="381"/>
      <c r="J13" s="381"/>
      <c r="K13" s="381"/>
      <c r="L13" s="32"/>
      <c r="M13" s="388"/>
      <c r="N13" s="388"/>
      <c r="O13" s="383"/>
      <c r="P13" s="381"/>
      <c r="Q13" s="381"/>
      <c r="R13" s="381"/>
      <c r="S13" s="381"/>
      <c r="T13" s="381"/>
      <c r="U13" s="381"/>
    </row>
    <row r="14" spans="1:25"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5" x14ac:dyDescent="0.15">
      <c r="C15" s="389"/>
      <c r="D15" s="389"/>
      <c r="E15" s="383"/>
      <c r="F15" s="381"/>
      <c r="G15" s="381"/>
      <c r="H15" s="381"/>
      <c r="I15" s="381"/>
      <c r="J15" s="381"/>
      <c r="K15" s="381"/>
      <c r="L15" s="32"/>
      <c r="M15" s="389"/>
      <c r="N15" s="389"/>
      <c r="O15" s="383"/>
      <c r="P15" s="381"/>
      <c r="Q15" s="381"/>
      <c r="R15" s="381"/>
      <c r="S15" s="381"/>
      <c r="T15" s="381"/>
      <c r="U15" s="381"/>
    </row>
    <row r="16" spans="1:25" ht="46.5" customHeight="1" x14ac:dyDescent="0.15">
      <c r="A16">
        <v>92</v>
      </c>
      <c r="C16" s="11">
        <f ca="1">VLOOKUP(ｶﾚﾝﾀﾞｰ!$QT$1,ｶﾚﾝﾀﾞｰ!$QS$5:$AGJ$45,4,FALSE)</f>
        <v>45748</v>
      </c>
      <c r="D16" s="12" t="str">
        <f ca="1">IF(C16="","",TEXT(C16,"AAA"))</f>
        <v>火</v>
      </c>
      <c r="E16" s="42"/>
      <c r="F16" s="23"/>
      <c r="G16" s="12"/>
      <c r="H16" s="377"/>
      <c r="I16" s="378"/>
      <c r="J16" s="14"/>
      <c r="K16" s="12"/>
      <c r="L16" s="32"/>
      <c r="M16" s="11">
        <f ca="1">C16</f>
        <v>45748</v>
      </c>
      <c r="N16" s="12" t="str">
        <f ca="1">D16</f>
        <v>火</v>
      </c>
      <c r="O16" s="41">
        <f>E16</f>
        <v>0</v>
      </c>
      <c r="P16" s="14">
        <f>F16</f>
        <v>0</v>
      </c>
      <c r="Q16" s="24"/>
      <c r="R16" s="379"/>
      <c r="S16" s="380"/>
      <c r="T16" s="23"/>
      <c r="U16" s="24"/>
      <c r="Y16">
        <v>94</v>
      </c>
    </row>
    <row r="17" spans="1:25" ht="46.5" customHeight="1" x14ac:dyDescent="0.15">
      <c r="A17">
        <v>93</v>
      </c>
      <c r="C17" s="11">
        <f ca="1">1+C16</f>
        <v>45749</v>
      </c>
      <c r="D17" s="12" t="str">
        <f t="shared" ref="D17:D25" ca="1" si="0">IF(C17="","",TEXT(C17,"AAA"))</f>
        <v>水</v>
      </c>
      <c r="E17" s="42"/>
      <c r="F17" s="23"/>
      <c r="G17" s="12"/>
      <c r="H17" s="377"/>
      <c r="I17" s="378"/>
      <c r="J17" s="14"/>
      <c r="K17" s="12"/>
      <c r="L17" s="32"/>
      <c r="M17" s="11">
        <f t="shared" ref="M17:P26" ca="1" si="1">C17</f>
        <v>45749</v>
      </c>
      <c r="N17" s="12" t="str">
        <f t="shared" ca="1" si="1"/>
        <v>水</v>
      </c>
      <c r="O17" s="41">
        <f t="shared" si="1"/>
        <v>0</v>
      </c>
      <c r="P17" s="14">
        <f t="shared" si="1"/>
        <v>0</v>
      </c>
      <c r="Q17" s="24"/>
      <c r="R17" s="379"/>
      <c r="S17" s="380"/>
      <c r="T17" s="23"/>
      <c r="U17" s="24"/>
      <c r="Y17">
        <f>1+Y16</f>
        <v>95</v>
      </c>
    </row>
    <row r="18" spans="1:25" ht="46.5" customHeight="1" x14ac:dyDescent="0.15">
      <c r="A18">
        <v>94</v>
      </c>
      <c r="C18" s="11">
        <f t="shared" ref="C18:C24" ca="1" si="2">1+C17</f>
        <v>45750</v>
      </c>
      <c r="D18" s="12" t="str">
        <f t="shared" ca="1" si="0"/>
        <v>木</v>
      </c>
      <c r="E18" s="42"/>
      <c r="F18" s="23"/>
      <c r="G18" s="10"/>
      <c r="H18" s="377"/>
      <c r="I18" s="378"/>
      <c r="J18" s="14"/>
      <c r="K18" s="12"/>
      <c r="L18" s="32"/>
      <c r="M18" s="11">
        <f t="shared" ca="1" si="1"/>
        <v>45750</v>
      </c>
      <c r="N18" s="12" t="str">
        <f t="shared" ca="1" si="1"/>
        <v>木</v>
      </c>
      <c r="O18" s="41">
        <f t="shared" si="1"/>
        <v>0</v>
      </c>
      <c r="P18" s="14">
        <f t="shared" si="1"/>
        <v>0</v>
      </c>
      <c r="Q18" s="24"/>
      <c r="R18" s="379"/>
      <c r="S18" s="380"/>
      <c r="T18" s="23"/>
      <c r="U18" s="24"/>
      <c r="Y18">
        <f t="shared" ref="Y18:Y26" si="3">1+Y17</f>
        <v>96</v>
      </c>
    </row>
    <row r="19" spans="1:25" ht="46.5" customHeight="1" x14ac:dyDescent="0.15">
      <c r="A19">
        <v>95</v>
      </c>
      <c r="C19" s="11">
        <f t="shared" ca="1" si="2"/>
        <v>45751</v>
      </c>
      <c r="D19" s="12" t="str">
        <f t="shared" ca="1" si="0"/>
        <v>金</v>
      </c>
      <c r="E19" s="42"/>
      <c r="F19" s="23"/>
      <c r="G19" s="10"/>
      <c r="H19" s="377"/>
      <c r="I19" s="378"/>
      <c r="J19" s="14"/>
      <c r="K19" s="12"/>
      <c r="L19" s="32"/>
      <c r="M19" s="11">
        <f t="shared" ca="1" si="1"/>
        <v>45751</v>
      </c>
      <c r="N19" s="12" t="str">
        <f t="shared" ca="1" si="1"/>
        <v>金</v>
      </c>
      <c r="O19" s="41">
        <f t="shared" si="1"/>
        <v>0</v>
      </c>
      <c r="P19" s="14">
        <f t="shared" si="1"/>
        <v>0</v>
      </c>
      <c r="Q19" s="24"/>
      <c r="R19" s="379"/>
      <c r="S19" s="380"/>
      <c r="T19" s="23"/>
      <c r="U19" s="24"/>
      <c r="Y19">
        <f t="shared" si="3"/>
        <v>97</v>
      </c>
    </row>
    <row r="20" spans="1:25" ht="46.5" customHeight="1" x14ac:dyDescent="0.15">
      <c r="A20">
        <v>96</v>
      </c>
      <c r="C20" s="11">
        <f t="shared" ca="1" si="2"/>
        <v>45752</v>
      </c>
      <c r="D20" s="12" t="str">
        <f t="shared" ca="1" si="0"/>
        <v>土</v>
      </c>
      <c r="E20" s="42"/>
      <c r="F20" s="23"/>
      <c r="G20" s="12"/>
      <c r="H20" s="377"/>
      <c r="I20" s="378"/>
      <c r="J20" s="14"/>
      <c r="K20" s="12"/>
      <c r="L20" s="32"/>
      <c r="M20" s="11">
        <f t="shared" ca="1" si="1"/>
        <v>45752</v>
      </c>
      <c r="N20" s="12" t="str">
        <f t="shared" ca="1" si="1"/>
        <v>土</v>
      </c>
      <c r="O20" s="41">
        <f t="shared" si="1"/>
        <v>0</v>
      </c>
      <c r="P20" s="14">
        <f t="shared" si="1"/>
        <v>0</v>
      </c>
      <c r="Q20" s="24"/>
      <c r="R20" s="379"/>
      <c r="S20" s="380"/>
      <c r="T20" s="23"/>
      <c r="U20" s="24"/>
      <c r="Y20">
        <f t="shared" si="3"/>
        <v>98</v>
      </c>
    </row>
    <row r="21" spans="1:25" ht="46.5" customHeight="1" x14ac:dyDescent="0.15">
      <c r="A21">
        <v>97</v>
      </c>
      <c r="C21" s="11">
        <f t="shared" ca="1" si="2"/>
        <v>45753</v>
      </c>
      <c r="D21" s="12" t="str">
        <f t="shared" ca="1" si="0"/>
        <v>日</v>
      </c>
      <c r="E21" s="42"/>
      <c r="F21" s="23"/>
      <c r="G21" s="12"/>
      <c r="H21" s="377"/>
      <c r="I21" s="378"/>
      <c r="J21" s="14"/>
      <c r="K21" s="12"/>
      <c r="L21" s="32"/>
      <c r="M21" s="11">
        <f t="shared" ca="1" si="1"/>
        <v>45753</v>
      </c>
      <c r="N21" s="12" t="str">
        <f t="shared" ca="1" si="1"/>
        <v>日</v>
      </c>
      <c r="O21" s="41">
        <f t="shared" si="1"/>
        <v>0</v>
      </c>
      <c r="P21" s="14">
        <f t="shared" si="1"/>
        <v>0</v>
      </c>
      <c r="Q21" s="24"/>
      <c r="R21" s="379"/>
      <c r="S21" s="380"/>
      <c r="T21" s="23"/>
      <c r="U21" s="24"/>
      <c r="Y21">
        <f t="shared" si="3"/>
        <v>99</v>
      </c>
    </row>
    <row r="22" spans="1:25" ht="46.5" customHeight="1" x14ac:dyDescent="0.15">
      <c r="A22">
        <v>98</v>
      </c>
      <c r="C22" s="11">
        <f t="shared" ca="1" si="2"/>
        <v>45754</v>
      </c>
      <c r="D22" s="12" t="str">
        <f t="shared" ca="1" si="0"/>
        <v>月</v>
      </c>
      <c r="E22" s="42"/>
      <c r="F22" s="23"/>
      <c r="G22" s="12"/>
      <c r="H22" s="377"/>
      <c r="I22" s="378"/>
      <c r="J22" s="14"/>
      <c r="K22" s="12"/>
      <c r="L22" s="32"/>
      <c r="M22" s="11">
        <f t="shared" ca="1" si="1"/>
        <v>45754</v>
      </c>
      <c r="N22" s="12" t="str">
        <f t="shared" ca="1" si="1"/>
        <v>月</v>
      </c>
      <c r="O22" s="41">
        <f t="shared" si="1"/>
        <v>0</v>
      </c>
      <c r="P22" s="14">
        <f t="shared" si="1"/>
        <v>0</v>
      </c>
      <c r="Q22" s="24"/>
      <c r="R22" s="379"/>
      <c r="S22" s="380"/>
      <c r="T22" s="23"/>
      <c r="U22" s="24"/>
      <c r="Y22">
        <f t="shared" si="3"/>
        <v>100</v>
      </c>
    </row>
    <row r="23" spans="1:25" ht="46.5" customHeight="1" x14ac:dyDescent="0.15">
      <c r="A23">
        <v>99</v>
      </c>
      <c r="C23" s="11">
        <f t="shared" ca="1" si="2"/>
        <v>45755</v>
      </c>
      <c r="D23" s="12" t="str">
        <f t="shared" ca="1" si="0"/>
        <v>火</v>
      </c>
      <c r="E23" s="42"/>
      <c r="F23" s="23"/>
      <c r="G23" s="12"/>
      <c r="H23" s="377"/>
      <c r="I23" s="378"/>
      <c r="J23" s="14"/>
      <c r="K23" s="12"/>
      <c r="L23" s="32"/>
      <c r="M23" s="11">
        <f t="shared" ca="1" si="1"/>
        <v>45755</v>
      </c>
      <c r="N23" s="12" t="str">
        <f t="shared" ca="1" si="1"/>
        <v>火</v>
      </c>
      <c r="O23" s="41">
        <f t="shared" si="1"/>
        <v>0</v>
      </c>
      <c r="P23" s="14">
        <f t="shared" si="1"/>
        <v>0</v>
      </c>
      <c r="Q23" s="24"/>
      <c r="R23" s="379"/>
      <c r="S23" s="380"/>
      <c r="T23" s="23"/>
      <c r="U23" s="24"/>
      <c r="Y23">
        <f t="shared" si="3"/>
        <v>101</v>
      </c>
    </row>
    <row r="24" spans="1:25" ht="46.5" customHeight="1" x14ac:dyDescent="0.15">
      <c r="A24">
        <v>100</v>
      </c>
      <c r="C24" s="11">
        <f t="shared" ca="1" si="2"/>
        <v>45756</v>
      </c>
      <c r="D24" s="12" t="str">
        <f t="shared" ca="1" si="0"/>
        <v>水</v>
      </c>
      <c r="E24" s="42"/>
      <c r="F24" s="23"/>
      <c r="G24" s="12"/>
      <c r="H24" s="377"/>
      <c r="I24" s="378"/>
      <c r="J24" s="14"/>
      <c r="K24" s="12"/>
      <c r="L24" s="32"/>
      <c r="M24" s="11">
        <f t="shared" ca="1" si="1"/>
        <v>45756</v>
      </c>
      <c r="N24" s="12" t="str">
        <f t="shared" ca="1" si="1"/>
        <v>水</v>
      </c>
      <c r="O24" s="41">
        <f t="shared" si="1"/>
        <v>0</v>
      </c>
      <c r="P24" s="14">
        <f t="shared" si="1"/>
        <v>0</v>
      </c>
      <c r="Q24" s="24"/>
      <c r="R24" s="379"/>
      <c r="S24" s="380"/>
      <c r="T24" s="23"/>
      <c r="U24" s="24"/>
      <c r="Y24">
        <f t="shared" si="3"/>
        <v>102</v>
      </c>
    </row>
    <row r="25" spans="1:25" ht="46.5" customHeight="1" x14ac:dyDescent="0.15">
      <c r="A25">
        <v>101</v>
      </c>
      <c r="C25" s="11">
        <f ca="1">1+C24</f>
        <v>45757</v>
      </c>
      <c r="D25" s="12" t="str">
        <f t="shared" ca="1" si="0"/>
        <v>木</v>
      </c>
      <c r="E25" s="42"/>
      <c r="F25" s="23"/>
      <c r="G25" s="12"/>
      <c r="H25" s="377"/>
      <c r="I25" s="378"/>
      <c r="J25" s="14"/>
      <c r="K25" s="12"/>
      <c r="L25" s="32"/>
      <c r="M25" s="11">
        <f t="shared" ca="1" si="1"/>
        <v>45757</v>
      </c>
      <c r="N25" s="12" t="str">
        <f t="shared" ca="1" si="1"/>
        <v>木</v>
      </c>
      <c r="O25" s="41">
        <f t="shared" si="1"/>
        <v>0</v>
      </c>
      <c r="P25" s="14">
        <f t="shared" si="1"/>
        <v>0</v>
      </c>
      <c r="Q25" s="24"/>
      <c r="R25" s="379"/>
      <c r="S25" s="380"/>
      <c r="T25" s="23"/>
      <c r="U25" s="24"/>
      <c r="Y25">
        <f t="shared" si="3"/>
        <v>103</v>
      </c>
    </row>
    <row r="26" spans="1:25"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c r="Y26">
        <f t="shared" si="3"/>
        <v>104</v>
      </c>
    </row>
    <row r="27" spans="1:25"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5" x14ac:dyDescent="0.15">
      <c r="C28" s="13"/>
      <c r="M28" s="13"/>
    </row>
    <row r="29" spans="1:25" ht="14.25" x14ac:dyDescent="0.15">
      <c r="C29" s="8" t="s">
        <v>23</v>
      </c>
      <c r="M29" s="8" t="s">
        <v>23</v>
      </c>
    </row>
    <row r="30" spans="1:25" ht="22.5" customHeight="1" x14ac:dyDescent="0.15">
      <c r="C30" s="30"/>
      <c r="D30" s="28"/>
      <c r="E30" s="28"/>
      <c r="F30" s="28"/>
      <c r="G30" s="28"/>
      <c r="H30" s="28"/>
      <c r="I30" s="28"/>
      <c r="J30" s="28"/>
      <c r="K30" s="28"/>
      <c r="L30" s="33"/>
      <c r="M30" s="30"/>
      <c r="N30" s="28"/>
      <c r="O30" s="28"/>
      <c r="P30" s="28"/>
      <c r="Q30" s="28"/>
      <c r="R30" s="28"/>
      <c r="S30" s="28"/>
      <c r="T30" s="28"/>
      <c r="U30" s="28"/>
    </row>
    <row r="31" spans="1:25" ht="22.5" customHeight="1" x14ac:dyDescent="0.15">
      <c r="C31" s="31"/>
      <c r="D31" s="29"/>
      <c r="E31" s="29"/>
      <c r="F31" s="29"/>
      <c r="G31" s="29"/>
      <c r="H31" s="29"/>
      <c r="I31" s="29"/>
      <c r="J31" s="29"/>
      <c r="K31" s="29"/>
      <c r="L31" s="33"/>
      <c r="M31" s="31"/>
      <c r="N31" s="29"/>
      <c r="O31" s="29"/>
      <c r="P31" s="29"/>
      <c r="Q31" s="29"/>
      <c r="R31" s="29"/>
      <c r="S31" s="29"/>
      <c r="T31" s="29"/>
      <c r="U31" s="29"/>
    </row>
    <row r="32" spans="1:25" ht="22.5" customHeight="1" x14ac:dyDescent="0.15">
      <c r="C32" s="31"/>
      <c r="D32" s="29"/>
      <c r="E32" s="29"/>
      <c r="F32" s="29"/>
      <c r="G32" s="29"/>
      <c r="H32" s="29"/>
      <c r="I32" s="29"/>
      <c r="J32" s="29"/>
      <c r="K32" s="29"/>
      <c r="L32" s="33"/>
      <c r="M32" s="31"/>
      <c r="N32" s="29"/>
      <c r="O32" s="29"/>
      <c r="P32" s="29"/>
      <c r="Q32" s="29"/>
      <c r="R32" s="29"/>
      <c r="S32" s="29"/>
      <c r="T32" s="29"/>
      <c r="U32" s="29"/>
    </row>
    <row r="33" spans="1:25" ht="22.5" customHeight="1" x14ac:dyDescent="0.15">
      <c r="C33" s="31"/>
      <c r="D33" s="29"/>
      <c r="E33" s="29"/>
      <c r="F33" s="29"/>
      <c r="G33" s="29"/>
      <c r="H33" s="29"/>
      <c r="I33" s="29"/>
      <c r="J33" s="29"/>
      <c r="K33" s="29"/>
      <c r="L33" s="33"/>
      <c r="M33" s="31"/>
      <c r="N33" s="29"/>
      <c r="O33" s="29"/>
      <c r="P33" s="29"/>
      <c r="Q33" s="29"/>
      <c r="R33" s="29"/>
      <c r="S33" s="29"/>
      <c r="T33" s="29"/>
      <c r="U33" s="29"/>
    </row>
    <row r="34" spans="1:25" ht="11.25" customHeight="1" x14ac:dyDescent="0.15">
      <c r="C34" s="34"/>
      <c r="D34" s="33"/>
      <c r="E34" s="33"/>
      <c r="F34" s="33"/>
      <c r="G34" s="33"/>
      <c r="H34" s="33"/>
      <c r="I34" s="33"/>
      <c r="J34" s="33"/>
      <c r="K34" s="33"/>
      <c r="L34" s="33"/>
      <c r="M34" s="34"/>
      <c r="N34" s="33"/>
      <c r="O34" s="33"/>
      <c r="P34" s="33"/>
      <c r="Q34" s="33"/>
      <c r="R34" s="33"/>
      <c r="S34" s="33"/>
      <c r="T34" s="33"/>
      <c r="U34" s="33"/>
    </row>
    <row r="35" spans="1:25" ht="11.25" customHeight="1" x14ac:dyDescent="0.15">
      <c r="C35" s="34"/>
      <c r="D35" s="33"/>
      <c r="E35" s="33"/>
      <c r="F35" s="33"/>
      <c r="G35" s="33"/>
      <c r="H35" s="33"/>
      <c r="I35" s="33"/>
      <c r="J35" s="33"/>
      <c r="K35" s="33"/>
      <c r="L35" s="33"/>
      <c r="M35" s="34"/>
      <c r="N35" s="33"/>
      <c r="O35" s="33"/>
      <c r="P35" s="33"/>
      <c r="Q35" s="33"/>
      <c r="R35" s="33"/>
      <c r="S35" s="33"/>
      <c r="T35" s="33"/>
      <c r="U35" s="33"/>
    </row>
    <row r="36" spans="1:25" ht="46.5" customHeight="1" x14ac:dyDescent="0.15">
      <c r="A36">
        <v>102</v>
      </c>
      <c r="C36" s="11">
        <f ca="1">1+C25</f>
        <v>45758</v>
      </c>
      <c r="D36" s="12" t="str">
        <f ca="1">IF(C36="","",TEXT(C36,"AAA"))</f>
        <v>金</v>
      </c>
      <c r="E36" s="42"/>
      <c r="F36" s="23"/>
      <c r="G36" s="12"/>
      <c r="H36" s="377"/>
      <c r="I36" s="378"/>
      <c r="J36" s="14"/>
      <c r="K36" s="12"/>
      <c r="L36" s="32"/>
      <c r="M36" s="11">
        <f t="shared" ref="M36:O46" ca="1" si="4">C36</f>
        <v>45758</v>
      </c>
      <c r="N36" s="12" t="str">
        <f t="shared" ca="1" si="4"/>
        <v>金</v>
      </c>
      <c r="O36" s="41">
        <f>E36</f>
        <v>0</v>
      </c>
      <c r="P36" s="14">
        <f t="shared" ref="P36:P46" si="5">F36</f>
        <v>0</v>
      </c>
      <c r="Q36" s="24"/>
      <c r="R36" s="379"/>
      <c r="S36" s="380"/>
      <c r="T36" s="23"/>
      <c r="U36" s="24"/>
      <c r="Y36">
        <v>104</v>
      </c>
    </row>
    <row r="37" spans="1:25" ht="46.5" customHeight="1" x14ac:dyDescent="0.15">
      <c r="A37">
        <v>103</v>
      </c>
      <c r="C37" s="11">
        <f ca="1">1+C36</f>
        <v>45759</v>
      </c>
      <c r="D37" s="12" t="str">
        <f t="shared" ref="D37:D45" ca="1" si="6">IF(C37="","",TEXT(C37,"AAA"))</f>
        <v>土</v>
      </c>
      <c r="E37" s="42"/>
      <c r="F37" s="23"/>
      <c r="G37" s="12"/>
      <c r="H37" s="377"/>
      <c r="I37" s="378"/>
      <c r="J37" s="14"/>
      <c r="K37" s="12"/>
      <c r="L37" s="32"/>
      <c r="M37" s="11">
        <f t="shared" ca="1" si="4"/>
        <v>45759</v>
      </c>
      <c r="N37" s="12" t="str">
        <f t="shared" ca="1" si="4"/>
        <v>土</v>
      </c>
      <c r="O37" s="41">
        <f t="shared" si="4"/>
        <v>0</v>
      </c>
      <c r="P37" s="14">
        <f t="shared" si="5"/>
        <v>0</v>
      </c>
      <c r="Q37" s="24"/>
      <c r="R37" s="379"/>
      <c r="S37" s="380"/>
      <c r="T37" s="23"/>
      <c r="U37" s="24"/>
      <c r="Y37">
        <f t="shared" ref="Y37:Y46" si="7">1+Y36</f>
        <v>105</v>
      </c>
    </row>
    <row r="38" spans="1:25" ht="46.5" customHeight="1" x14ac:dyDescent="0.15">
      <c r="A38">
        <v>104</v>
      </c>
      <c r="C38" s="11">
        <f t="shared" ref="C38:C45" ca="1" si="8">1+C37</f>
        <v>45760</v>
      </c>
      <c r="D38" s="12" t="str">
        <f t="shared" ca="1" si="6"/>
        <v>日</v>
      </c>
      <c r="E38" s="42"/>
      <c r="F38" s="23"/>
      <c r="G38" s="10"/>
      <c r="H38" s="377"/>
      <c r="I38" s="378"/>
      <c r="J38" s="14"/>
      <c r="K38" s="12"/>
      <c r="L38" s="32"/>
      <c r="M38" s="11">
        <f t="shared" ca="1" si="4"/>
        <v>45760</v>
      </c>
      <c r="N38" s="12" t="str">
        <f t="shared" ca="1" si="4"/>
        <v>日</v>
      </c>
      <c r="O38" s="41">
        <f t="shared" si="4"/>
        <v>0</v>
      </c>
      <c r="P38" s="14">
        <f t="shared" si="5"/>
        <v>0</v>
      </c>
      <c r="Q38" s="24"/>
      <c r="R38" s="379"/>
      <c r="S38" s="380"/>
      <c r="T38" s="23"/>
      <c r="U38" s="24"/>
      <c r="Y38">
        <f t="shared" si="7"/>
        <v>106</v>
      </c>
    </row>
    <row r="39" spans="1:25" ht="46.5" customHeight="1" x14ac:dyDescent="0.15">
      <c r="A39">
        <v>105</v>
      </c>
      <c r="C39" s="11">
        <f t="shared" ca="1" si="8"/>
        <v>45761</v>
      </c>
      <c r="D39" s="12" t="str">
        <f t="shared" ca="1" si="6"/>
        <v>月</v>
      </c>
      <c r="E39" s="42"/>
      <c r="F39" s="23"/>
      <c r="G39" s="10"/>
      <c r="H39" s="377"/>
      <c r="I39" s="378"/>
      <c r="J39" s="14"/>
      <c r="K39" s="12"/>
      <c r="L39" s="32"/>
      <c r="M39" s="11">
        <f t="shared" ca="1" si="4"/>
        <v>45761</v>
      </c>
      <c r="N39" s="12" t="str">
        <f t="shared" ca="1" si="4"/>
        <v>月</v>
      </c>
      <c r="O39" s="41">
        <f t="shared" si="4"/>
        <v>0</v>
      </c>
      <c r="P39" s="14">
        <f t="shared" si="5"/>
        <v>0</v>
      </c>
      <c r="Q39" s="24"/>
      <c r="R39" s="379"/>
      <c r="S39" s="380"/>
      <c r="T39" s="23"/>
      <c r="U39" s="24"/>
      <c r="Y39">
        <f t="shared" si="7"/>
        <v>107</v>
      </c>
    </row>
    <row r="40" spans="1:25" ht="46.5" customHeight="1" x14ac:dyDescent="0.15">
      <c r="A40">
        <v>106</v>
      </c>
      <c r="C40" s="11">
        <f t="shared" ca="1" si="8"/>
        <v>45762</v>
      </c>
      <c r="D40" s="12" t="str">
        <f t="shared" ca="1" si="6"/>
        <v>火</v>
      </c>
      <c r="E40" s="42"/>
      <c r="F40" s="23"/>
      <c r="G40" s="12"/>
      <c r="H40" s="377"/>
      <c r="I40" s="378"/>
      <c r="J40" s="14"/>
      <c r="K40" s="12"/>
      <c r="L40" s="32"/>
      <c r="M40" s="11">
        <f t="shared" ca="1" si="4"/>
        <v>45762</v>
      </c>
      <c r="N40" s="12" t="str">
        <f t="shared" ca="1" si="4"/>
        <v>火</v>
      </c>
      <c r="O40" s="41">
        <f t="shared" si="4"/>
        <v>0</v>
      </c>
      <c r="P40" s="14">
        <f t="shared" si="5"/>
        <v>0</v>
      </c>
      <c r="Q40" s="24"/>
      <c r="R40" s="379"/>
      <c r="S40" s="380"/>
      <c r="T40" s="23"/>
      <c r="U40" s="24"/>
      <c r="Y40">
        <f t="shared" si="7"/>
        <v>108</v>
      </c>
    </row>
    <row r="41" spans="1:25" ht="46.5" customHeight="1" x14ac:dyDescent="0.15">
      <c r="A41">
        <v>107</v>
      </c>
      <c r="C41" s="11">
        <f t="shared" ca="1" si="8"/>
        <v>45763</v>
      </c>
      <c r="D41" s="12" t="str">
        <f t="shared" ca="1" si="6"/>
        <v>水</v>
      </c>
      <c r="E41" s="42"/>
      <c r="F41" s="23"/>
      <c r="G41" s="12"/>
      <c r="H41" s="377"/>
      <c r="I41" s="378"/>
      <c r="J41" s="14"/>
      <c r="K41" s="12"/>
      <c r="L41" s="32"/>
      <c r="M41" s="11">
        <f t="shared" ca="1" si="4"/>
        <v>45763</v>
      </c>
      <c r="N41" s="12" t="str">
        <f t="shared" ca="1" si="4"/>
        <v>水</v>
      </c>
      <c r="O41" s="41">
        <f t="shared" si="4"/>
        <v>0</v>
      </c>
      <c r="P41" s="14">
        <f t="shared" si="5"/>
        <v>0</v>
      </c>
      <c r="Q41" s="24"/>
      <c r="R41" s="379"/>
      <c r="S41" s="380"/>
      <c r="T41" s="23"/>
      <c r="U41" s="24"/>
      <c r="Y41">
        <f t="shared" si="7"/>
        <v>109</v>
      </c>
    </row>
    <row r="42" spans="1:25" ht="46.5" customHeight="1" x14ac:dyDescent="0.15">
      <c r="A42">
        <v>108</v>
      </c>
      <c r="C42" s="11">
        <f t="shared" ca="1" si="8"/>
        <v>45764</v>
      </c>
      <c r="D42" s="12" t="str">
        <f t="shared" ca="1" si="6"/>
        <v>木</v>
      </c>
      <c r="E42" s="42"/>
      <c r="F42" s="23"/>
      <c r="G42" s="12"/>
      <c r="H42" s="377"/>
      <c r="I42" s="378"/>
      <c r="J42" s="14"/>
      <c r="K42" s="12"/>
      <c r="L42" s="32"/>
      <c r="M42" s="11">
        <f t="shared" ca="1" si="4"/>
        <v>45764</v>
      </c>
      <c r="N42" s="12" t="str">
        <f t="shared" ca="1" si="4"/>
        <v>木</v>
      </c>
      <c r="O42" s="41">
        <f t="shared" si="4"/>
        <v>0</v>
      </c>
      <c r="P42" s="14">
        <f t="shared" si="5"/>
        <v>0</v>
      </c>
      <c r="Q42" s="24"/>
      <c r="R42" s="379"/>
      <c r="S42" s="380"/>
      <c r="T42" s="23"/>
      <c r="U42" s="24"/>
      <c r="Y42">
        <f t="shared" si="7"/>
        <v>110</v>
      </c>
    </row>
    <row r="43" spans="1:25" ht="46.5" customHeight="1" x14ac:dyDescent="0.15">
      <c r="A43">
        <v>109</v>
      </c>
      <c r="C43" s="11">
        <f t="shared" ca="1" si="8"/>
        <v>45765</v>
      </c>
      <c r="D43" s="12" t="str">
        <f t="shared" ca="1" si="6"/>
        <v>金</v>
      </c>
      <c r="E43" s="42"/>
      <c r="F43" s="23"/>
      <c r="G43" s="12"/>
      <c r="H43" s="377"/>
      <c r="I43" s="378"/>
      <c r="J43" s="14"/>
      <c r="K43" s="12"/>
      <c r="L43" s="32"/>
      <c r="M43" s="11">
        <f t="shared" ca="1" si="4"/>
        <v>45765</v>
      </c>
      <c r="N43" s="12" t="str">
        <f t="shared" ca="1" si="4"/>
        <v>金</v>
      </c>
      <c r="O43" s="41">
        <f t="shared" si="4"/>
        <v>0</v>
      </c>
      <c r="P43" s="14">
        <f t="shared" si="5"/>
        <v>0</v>
      </c>
      <c r="Q43" s="24"/>
      <c r="R43" s="379"/>
      <c r="S43" s="380"/>
      <c r="T43" s="23"/>
      <c r="U43" s="24"/>
      <c r="Y43">
        <f t="shared" si="7"/>
        <v>111</v>
      </c>
    </row>
    <row r="44" spans="1:25" ht="46.5" customHeight="1" x14ac:dyDescent="0.15">
      <c r="A44">
        <v>110</v>
      </c>
      <c r="C44" s="11">
        <f t="shared" ca="1" si="8"/>
        <v>45766</v>
      </c>
      <c r="D44" s="12" t="str">
        <f t="shared" ca="1" si="6"/>
        <v>土</v>
      </c>
      <c r="E44" s="42"/>
      <c r="F44" s="23"/>
      <c r="G44" s="12"/>
      <c r="H44" s="377"/>
      <c r="I44" s="378"/>
      <c r="J44" s="14"/>
      <c r="K44" s="12"/>
      <c r="L44" s="32"/>
      <c r="M44" s="11">
        <f t="shared" ca="1" si="4"/>
        <v>45766</v>
      </c>
      <c r="N44" s="12" t="str">
        <f t="shared" ca="1" si="4"/>
        <v>土</v>
      </c>
      <c r="O44" s="41">
        <f t="shared" si="4"/>
        <v>0</v>
      </c>
      <c r="P44" s="14">
        <f t="shared" si="5"/>
        <v>0</v>
      </c>
      <c r="Q44" s="24"/>
      <c r="R44" s="379"/>
      <c r="S44" s="380"/>
      <c r="T44" s="23"/>
      <c r="U44" s="24"/>
      <c r="Y44">
        <f t="shared" si="7"/>
        <v>112</v>
      </c>
    </row>
    <row r="45" spans="1:25" ht="46.5" customHeight="1" x14ac:dyDescent="0.15">
      <c r="A45">
        <v>111</v>
      </c>
      <c r="C45" s="11">
        <f t="shared" ca="1" si="8"/>
        <v>45767</v>
      </c>
      <c r="D45" s="12" t="str">
        <f t="shared" ca="1" si="6"/>
        <v>日</v>
      </c>
      <c r="E45" s="42"/>
      <c r="F45" s="23"/>
      <c r="G45" s="12"/>
      <c r="H45" s="377"/>
      <c r="I45" s="378"/>
      <c r="J45" s="14"/>
      <c r="K45" s="12"/>
      <c r="L45" s="32"/>
      <c r="M45" s="11">
        <f t="shared" ca="1" si="4"/>
        <v>45767</v>
      </c>
      <c r="N45" s="12" t="str">
        <f t="shared" ca="1" si="4"/>
        <v>日</v>
      </c>
      <c r="O45" s="41">
        <f t="shared" si="4"/>
        <v>0</v>
      </c>
      <c r="P45" s="14">
        <f t="shared" si="5"/>
        <v>0</v>
      </c>
      <c r="Q45" s="24"/>
      <c r="R45" s="379"/>
      <c r="S45" s="380"/>
      <c r="T45" s="23"/>
      <c r="U45" s="24"/>
      <c r="Y45">
        <f t="shared" si="7"/>
        <v>113</v>
      </c>
    </row>
    <row r="46" spans="1:25" ht="46.5" customHeight="1" x14ac:dyDescent="0.15">
      <c r="C46" s="10"/>
      <c r="D46" s="12"/>
      <c r="E46" s="42"/>
      <c r="F46" s="23"/>
      <c r="G46" s="12"/>
      <c r="H46" s="377"/>
      <c r="I46" s="378"/>
      <c r="J46" s="14"/>
      <c r="K46" s="12"/>
      <c r="L46" s="32"/>
      <c r="M46" s="11">
        <f t="shared" si="4"/>
        <v>0</v>
      </c>
      <c r="N46" s="12">
        <f t="shared" si="4"/>
        <v>0</v>
      </c>
      <c r="O46" s="41">
        <f t="shared" si="4"/>
        <v>0</v>
      </c>
      <c r="P46" s="14">
        <f t="shared" si="5"/>
        <v>0</v>
      </c>
      <c r="Q46" s="24"/>
      <c r="R46" s="379"/>
      <c r="S46" s="380"/>
      <c r="T46" s="23"/>
      <c r="U46" s="24"/>
      <c r="Y46">
        <f t="shared" si="7"/>
        <v>114</v>
      </c>
    </row>
    <row r="47" spans="1:25"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5" x14ac:dyDescent="0.15">
      <c r="C48" s="13"/>
      <c r="M48" s="13"/>
    </row>
    <row r="49" spans="1:25" ht="14.25" x14ac:dyDescent="0.15">
      <c r="C49" s="8" t="s">
        <v>23</v>
      </c>
      <c r="M49" s="8" t="s">
        <v>23</v>
      </c>
    </row>
    <row r="50" spans="1:25" ht="22.5" customHeight="1" x14ac:dyDescent="0.15">
      <c r="C50" s="30"/>
      <c r="D50" s="28"/>
      <c r="E50" s="28"/>
      <c r="F50" s="28"/>
      <c r="G50" s="28"/>
      <c r="H50" s="28"/>
      <c r="I50" s="28"/>
      <c r="J50" s="28"/>
      <c r="K50" s="28"/>
      <c r="L50" s="33"/>
      <c r="M50" s="30"/>
      <c r="N50" s="28"/>
      <c r="O50" s="28"/>
      <c r="P50" s="28"/>
      <c r="Q50" s="28"/>
      <c r="R50" s="28"/>
      <c r="S50" s="28"/>
      <c r="T50" s="28"/>
      <c r="U50" s="28"/>
    </row>
    <row r="51" spans="1:25" ht="22.5" customHeight="1" x14ac:dyDescent="0.15">
      <c r="C51" s="31"/>
      <c r="D51" s="29"/>
      <c r="E51" s="29"/>
      <c r="F51" s="29"/>
      <c r="G51" s="29"/>
      <c r="H51" s="29"/>
      <c r="I51" s="29"/>
      <c r="J51" s="29"/>
      <c r="K51" s="29"/>
      <c r="L51" s="33"/>
      <c r="M51" s="31"/>
      <c r="N51" s="29"/>
      <c r="O51" s="29"/>
      <c r="P51" s="29"/>
      <c r="Q51" s="29"/>
      <c r="R51" s="29"/>
      <c r="S51" s="29"/>
      <c r="T51" s="29"/>
      <c r="U51" s="29"/>
    </row>
    <row r="52" spans="1:25" ht="22.5" customHeight="1" x14ac:dyDescent="0.15">
      <c r="C52" s="31"/>
      <c r="D52" s="29"/>
      <c r="E52" s="29"/>
      <c r="F52" s="29"/>
      <c r="G52" s="29"/>
      <c r="H52" s="29"/>
      <c r="I52" s="29"/>
      <c r="J52" s="29"/>
      <c r="K52" s="29"/>
      <c r="L52" s="33"/>
      <c r="M52" s="31"/>
      <c r="N52" s="29"/>
      <c r="O52" s="29"/>
      <c r="P52" s="29"/>
      <c r="Q52" s="29"/>
      <c r="R52" s="29"/>
      <c r="S52" s="29"/>
      <c r="T52" s="29"/>
      <c r="U52" s="29"/>
    </row>
    <row r="53" spans="1:25" ht="22.5" customHeight="1" x14ac:dyDescent="0.15">
      <c r="C53" s="31"/>
      <c r="D53" s="29"/>
      <c r="E53" s="29"/>
      <c r="F53" s="29"/>
      <c r="G53" s="29"/>
      <c r="H53" s="29"/>
      <c r="I53" s="29"/>
      <c r="J53" s="29"/>
      <c r="K53" s="29"/>
      <c r="L53" s="33"/>
      <c r="M53" s="31"/>
      <c r="N53" s="29"/>
      <c r="O53" s="29"/>
      <c r="P53" s="29"/>
      <c r="Q53" s="29"/>
      <c r="R53" s="29"/>
      <c r="S53" s="29"/>
      <c r="T53" s="29"/>
      <c r="U53" s="29"/>
    </row>
    <row r="54" spans="1:25" ht="11.25" customHeight="1" x14ac:dyDescent="0.15">
      <c r="C54" s="34"/>
      <c r="D54" s="33"/>
      <c r="E54" s="33"/>
      <c r="F54" s="33"/>
      <c r="G54" s="33"/>
      <c r="H54" s="33"/>
      <c r="I54" s="33"/>
      <c r="J54" s="33"/>
      <c r="K54" s="33"/>
      <c r="L54" s="33"/>
      <c r="M54" s="34"/>
      <c r="N54" s="33"/>
      <c r="O54" s="33"/>
      <c r="P54" s="33"/>
      <c r="Q54" s="33"/>
      <c r="R54" s="33"/>
      <c r="S54" s="33"/>
      <c r="T54" s="33"/>
      <c r="U54" s="33"/>
    </row>
    <row r="55" spans="1:25" ht="11.25" customHeight="1" x14ac:dyDescent="0.15">
      <c r="C55" s="34"/>
      <c r="D55" s="33"/>
      <c r="E55" s="33"/>
      <c r="F55" s="33"/>
      <c r="G55" s="33"/>
      <c r="H55" s="33"/>
      <c r="I55" s="33"/>
      <c r="J55" s="33"/>
      <c r="K55" s="33"/>
      <c r="L55" s="33"/>
      <c r="M55" s="34"/>
      <c r="N55" s="33"/>
      <c r="O55" s="33"/>
      <c r="P55" s="33"/>
      <c r="Q55" s="33"/>
      <c r="R55" s="33"/>
      <c r="S55" s="33"/>
      <c r="T55" s="33"/>
      <c r="U55" s="33"/>
    </row>
    <row r="56" spans="1:25" ht="46.5" customHeight="1" x14ac:dyDescent="0.15">
      <c r="A56">
        <v>112</v>
      </c>
      <c r="C56" s="11">
        <f ca="1">1+C45</f>
        <v>45768</v>
      </c>
      <c r="D56" s="12" t="str">
        <f t="shared" ref="D56:D66" ca="1" si="9">IF(C56="","",TEXT(C56,"AAA"))</f>
        <v>月</v>
      </c>
      <c r="E56" s="42"/>
      <c r="F56" s="23"/>
      <c r="G56" s="12"/>
      <c r="H56" s="377"/>
      <c r="I56" s="378"/>
      <c r="J56" s="14"/>
      <c r="K56" s="12"/>
      <c r="L56" s="32"/>
      <c r="M56" s="11">
        <f t="shared" ref="M56:O66" ca="1" si="10">C56</f>
        <v>45768</v>
      </c>
      <c r="N56" s="12" t="str">
        <f t="shared" ca="1" si="10"/>
        <v>月</v>
      </c>
      <c r="O56" s="41">
        <f>E56</f>
        <v>0</v>
      </c>
      <c r="P56" s="14">
        <f t="shared" ref="P56:P66" si="11">F56</f>
        <v>0</v>
      </c>
      <c r="Q56" s="24"/>
      <c r="R56" s="379"/>
      <c r="S56" s="380"/>
      <c r="T56" s="23"/>
      <c r="U56" s="24"/>
      <c r="Y56">
        <v>114</v>
      </c>
    </row>
    <row r="57" spans="1:25" ht="46.5" customHeight="1" x14ac:dyDescent="0.15">
      <c r="A57">
        <v>113</v>
      </c>
      <c r="C57" s="11">
        <f ca="1">1+C56</f>
        <v>45769</v>
      </c>
      <c r="D57" s="12" t="str">
        <f t="shared" ca="1" si="9"/>
        <v>火</v>
      </c>
      <c r="E57" s="42"/>
      <c r="F57" s="23"/>
      <c r="G57" s="12"/>
      <c r="H57" s="377"/>
      <c r="I57" s="378"/>
      <c r="J57" s="14"/>
      <c r="K57" s="12"/>
      <c r="L57" s="32"/>
      <c r="M57" s="11">
        <f t="shared" ca="1" si="10"/>
        <v>45769</v>
      </c>
      <c r="N57" s="12" t="str">
        <f t="shared" ca="1" si="10"/>
        <v>火</v>
      </c>
      <c r="O57" s="41">
        <f t="shared" si="10"/>
        <v>0</v>
      </c>
      <c r="P57" s="14">
        <f t="shared" si="11"/>
        <v>0</v>
      </c>
      <c r="Q57" s="24"/>
      <c r="R57" s="379"/>
      <c r="S57" s="380"/>
      <c r="T57" s="23"/>
      <c r="U57" s="24"/>
      <c r="Y57">
        <f t="shared" ref="Y57:Y66" si="12">1+Y56</f>
        <v>115</v>
      </c>
    </row>
    <row r="58" spans="1:25" ht="46.5" customHeight="1" x14ac:dyDescent="0.15">
      <c r="A58">
        <v>114</v>
      </c>
      <c r="C58" s="11">
        <f t="shared" ref="C58:C65" ca="1" si="13">1+C57</f>
        <v>45770</v>
      </c>
      <c r="D58" s="12" t="str">
        <f t="shared" ca="1" si="9"/>
        <v>水</v>
      </c>
      <c r="E58" s="42"/>
      <c r="F58" s="23"/>
      <c r="G58" s="10"/>
      <c r="H58" s="377"/>
      <c r="I58" s="378"/>
      <c r="J58" s="14"/>
      <c r="K58" s="12"/>
      <c r="L58" s="32"/>
      <c r="M58" s="11">
        <f t="shared" ca="1" si="10"/>
        <v>45770</v>
      </c>
      <c r="N58" s="12" t="str">
        <f t="shared" ca="1" si="10"/>
        <v>水</v>
      </c>
      <c r="O58" s="41">
        <f t="shared" si="10"/>
        <v>0</v>
      </c>
      <c r="P58" s="14">
        <f t="shared" si="11"/>
        <v>0</v>
      </c>
      <c r="Q58" s="24"/>
      <c r="R58" s="379"/>
      <c r="S58" s="380"/>
      <c r="T58" s="23"/>
      <c r="U58" s="24"/>
      <c r="Y58">
        <f t="shared" si="12"/>
        <v>116</v>
      </c>
    </row>
    <row r="59" spans="1:25" ht="46.5" customHeight="1" x14ac:dyDescent="0.15">
      <c r="A59">
        <v>115</v>
      </c>
      <c r="C59" s="11">
        <f t="shared" ca="1" si="13"/>
        <v>45771</v>
      </c>
      <c r="D59" s="12" t="str">
        <f t="shared" ca="1" si="9"/>
        <v>木</v>
      </c>
      <c r="E59" s="42"/>
      <c r="F59" s="23"/>
      <c r="G59" s="10"/>
      <c r="H59" s="377"/>
      <c r="I59" s="378"/>
      <c r="J59" s="14"/>
      <c r="K59" s="12"/>
      <c r="L59" s="32"/>
      <c r="M59" s="11">
        <f t="shared" ca="1" si="10"/>
        <v>45771</v>
      </c>
      <c r="N59" s="12" t="str">
        <f t="shared" ca="1" si="10"/>
        <v>木</v>
      </c>
      <c r="O59" s="41">
        <f t="shared" si="10"/>
        <v>0</v>
      </c>
      <c r="P59" s="14">
        <f t="shared" si="11"/>
        <v>0</v>
      </c>
      <c r="Q59" s="24"/>
      <c r="R59" s="379"/>
      <c r="S59" s="380"/>
      <c r="T59" s="23"/>
      <c r="U59" s="24"/>
      <c r="Y59">
        <f t="shared" si="12"/>
        <v>117</v>
      </c>
    </row>
    <row r="60" spans="1:25" ht="46.5" customHeight="1" x14ac:dyDescent="0.15">
      <c r="A60">
        <v>116</v>
      </c>
      <c r="C60" s="11">
        <f t="shared" ca="1" si="13"/>
        <v>45772</v>
      </c>
      <c r="D60" s="12" t="str">
        <f t="shared" ca="1" si="9"/>
        <v>金</v>
      </c>
      <c r="E60" s="42"/>
      <c r="F60" s="23"/>
      <c r="G60" s="12"/>
      <c r="H60" s="377"/>
      <c r="I60" s="378"/>
      <c r="J60" s="14"/>
      <c r="K60" s="12"/>
      <c r="L60" s="32"/>
      <c r="M60" s="11">
        <f t="shared" ca="1" si="10"/>
        <v>45772</v>
      </c>
      <c r="N60" s="12" t="str">
        <f t="shared" ca="1" si="10"/>
        <v>金</v>
      </c>
      <c r="O60" s="41">
        <f t="shared" si="10"/>
        <v>0</v>
      </c>
      <c r="P60" s="14">
        <f t="shared" si="11"/>
        <v>0</v>
      </c>
      <c r="Q60" s="24"/>
      <c r="R60" s="379"/>
      <c r="S60" s="380"/>
      <c r="T60" s="23"/>
      <c r="U60" s="24"/>
      <c r="Y60">
        <f t="shared" si="12"/>
        <v>118</v>
      </c>
    </row>
    <row r="61" spans="1:25" ht="46.5" customHeight="1" x14ac:dyDescent="0.15">
      <c r="A61">
        <v>117</v>
      </c>
      <c r="C61" s="11">
        <f t="shared" ca="1" si="13"/>
        <v>45773</v>
      </c>
      <c r="D61" s="12" t="str">
        <f t="shared" ca="1" si="9"/>
        <v>土</v>
      </c>
      <c r="E61" s="42"/>
      <c r="F61" s="23"/>
      <c r="G61" s="12"/>
      <c r="H61" s="377"/>
      <c r="I61" s="378"/>
      <c r="J61" s="14"/>
      <c r="K61" s="12"/>
      <c r="L61" s="32"/>
      <c r="M61" s="11">
        <f t="shared" ca="1" si="10"/>
        <v>45773</v>
      </c>
      <c r="N61" s="12" t="str">
        <f t="shared" ca="1" si="10"/>
        <v>土</v>
      </c>
      <c r="O61" s="41">
        <f t="shared" si="10"/>
        <v>0</v>
      </c>
      <c r="P61" s="14">
        <f t="shared" si="11"/>
        <v>0</v>
      </c>
      <c r="Q61" s="24"/>
      <c r="R61" s="379"/>
      <c r="S61" s="380"/>
      <c r="T61" s="23"/>
      <c r="U61" s="24"/>
      <c r="Y61">
        <f t="shared" si="12"/>
        <v>119</v>
      </c>
    </row>
    <row r="62" spans="1:25" ht="46.5" customHeight="1" x14ac:dyDescent="0.15">
      <c r="A62">
        <v>118</v>
      </c>
      <c r="C62" s="11">
        <f t="shared" ca="1" si="13"/>
        <v>45774</v>
      </c>
      <c r="D62" s="12" t="str">
        <f t="shared" ca="1" si="9"/>
        <v>日</v>
      </c>
      <c r="E62" s="42"/>
      <c r="F62" s="23"/>
      <c r="G62" s="12"/>
      <c r="H62" s="377"/>
      <c r="I62" s="378"/>
      <c r="J62" s="14"/>
      <c r="K62" s="12"/>
      <c r="L62" s="32"/>
      <c r="M62" s="11">
        <f t="shared" ca="1" si="10"/>
        <v>45774</v>
      </c>
      <c r="N62" s="12" t="str">
        <f t="shared" ca="1" si="10"/>
        <v>日</v>
      </c>
      <c r="O62" s="41">
        <f t="shared" si="10"/>
        <v>0</v>
      </c>
      <c r="P62" s="14">
        <f t="shared" si="11"/>
        <v>0</v>
      </c>
      <c r="Q62" s="24"/>
      <c r="R62" s="379"/>
      <c r="S62" s="380"/>
      <c r="T62" s="23"/>
      <c r="U62" s="24"/>
      <c r="Y62">
        <f t="shared" si="12"/>
        <v>120</v>
      </c>
    </row>
    <row r="63" spans="1:25" ht="46.5" customHeight="1" x14ac:dyDescent="0.15">
      <c r="A63">
        <v>119</v>
      </c>
      <c r="C63" s="11">
        <f t="shared" ca="1" si="13"/>
        <v>45775</v>
      </c>
      <c r="D63" s="12" t="str">
        <f t="shared" ca="1" si="9"/>
        <v>月</v>
      </c>
      <c r="E63" s="42"/>
      <c r="F63" s="23"/>
      <c r="G63" s="12"/>
      <c r="H63" s="377"/>
      <c r="I63" s="378"/>
      <c r="J63" s="14"/>
      <c r="K63" s="12"/>
      <c r="L63" s="32"/>
      <c r="M63" s="11">
        <f t="shared" ca="1" si="10"/>
        <v>45775</v>
      </c>
      <c r="N63" s="12" t="str">
        <f t="shared" ca="1" si="10"/>
        <v>月</v>
      </c>
      <c r="O63" s="41">
        <f t="shared" si="10"/>
        <v>0</v>
      </c>
      <c r="P63" s="14">
        <f t="shared" si="11"/>
        <v>0</v>
      </c>
      <c r="Q63" s="24"/>
      <c r="R63" s="379"/>
      <c r="S63" s="380"/>
      <c r="T63" s="23"/>
      <c r="U63" s="24"/>
      <c r="Y63">
        <f t="shared" si="12"/>
        <v>121</v>
      </c>
    </row>
    <row r="64" spans="1:25" ht="46.5" customHeight="1" x14ac:dyDescent="0.15">
      <c r="A64">
        <v>120</v>
      </c>
      <c r="C64" s="11">
        <f t="shared" ca="1" si="13"/>
        <v>45776</v>
      </c>
      <c r="D64" s="12" t="str">
        <f t="shared" ca="1" si="9"/>
        <v>火</v>
      </c>
      <c r="E64" s="42"/>
      <c r="F64" s="23"/>
      <c r="G64" s="12"/>
      <c r="H64" s="377"/>
      <c r="I64" s="378"/>
      <c r="J64" s="14"/>
      <c r="K64" s="12"/>
      <c r="L64" s="32"/>
      <c r="M64" s="11">
        <f t="shared" ca="1" si="10"/>
        <v>45776</v>
      </c>
      <c r="N64" s="12" t="str">
        <f t="shared" ca="1" si="10"/>
        <v>火</v>
      </c>
      <c r="O64" s="41">
        <f t="shared" si="10"/>
        <v>0</v>
      </c>
      <c r="P64" s="14">
        <f t="shared" si="11"/>
        <v>0</v>
      </c>
      <c r="Q64" s="24"/>
      <c r="R64" s="379"/>
      <c r="S64" s="380"/>
      <c r="T64" s="23"/>
      <c r="U64" s="24"/>
      <c r="Y64">
        <f t="shared" si="12"/>
        <v>122</v>
      </c>
    </row>
    <row r="65" spans="1:25" ht="46.5" customHeight="1" x14ac:dyDescent="0.15">
      <c r="A65">
        <v>121</v>
      </c>
      <c r="C65" s="11">
        <f t="shared" ca="1" si="13"/>
        <v>45777</v>
      </c>
      <c r="D65" s="12" t="str">
        <f t="shared" ca="1" si="9"/>
        <v>水</v>
      </c>
      <c r="E65" s="42"/>
      <c r="F65" s="23"/>
      <c r="G65" s="12"/>
      <c r="H65" s="377"/>
      <c r="I65" s="378"/>
      <c r="J65" s="14"/>
      <c r="K65" s="12"/>
      <c r="L65" s="32"/>
      <c r="M65" s="11">
        <f t="shared" ca="1" si="10"/>
        <v>45777</v>
      </c>
      <c r="N65" s="12" t="str">
        <f t="shared" ca="1" si="10"/>
        <v>水</v>
      </c>
      <c r="O65" s="41">
        <f t="shared" si="10"/>
        <v>0</v>
      </c>
      <c r="P65" s="14">
        <f t="shared" si="11"/>
        <v>0</v>
      </c>
      <c r="Q65" s="24"/>
      <c r="R65" s="379"/>
      <c r="S65" s="380"/>
      <c r="T65" s="23"/>
      <c r="U65" s="24"/>
      <c r="Y65">
        <f t="shared" si="12"/>
        <v>123</v>
      </c>
    </row>
    <row r="66" spans="1:25" ht="46.5" customHeight="1" x14ac:dyDescent="0.15">
      <c r="C66" s="11">
        <f ca="1">1+C65</f>
        <v>45778</v>
      </c>
      <c r="D66" s="12" t="str">
        <f t="shared" ca="1" si="9"/>
        <v>木</v>
      </c>
      <c r="E66" s="42"/>
      <c r="F66" s="23"/>
      <c r="G66" s="12"/>
      <c r="H66" s="377"/>
      <c r="I66" s="378"/>
      <c r="J66" s="14"/>
      <c r="K66" s="12"/>
      <c r="L66" s="32"/>
      <c r="M66" s="11">
        <f t="shared" ca="1" si="10"/>
        <v>45778</v>
      </c>
      <c r="N66" s="12" t="str">
        <f t="shared" ca="1" si="10"/>
        <v>木</v>
      </c>
      <c r="O66" s="41">
        <f t="shared" si="10"/>
        <v>0</v>
      </c>
      <c r="P66" s="14">
        <f t="shared" si="11"/>
        <v>0</v>
      </c>
      <c r="Q66" s="24"/>
      <c r="R66" s="379"/>
      <c r="S66" s="380"/>
      <c r="T66" s="23"/>
      <c r="U66" s="24"/>
      <c r="Y66">
        <f t="shared" si="12"/>
        <v>124</v>
      </c>
    </row>
    <row r="67" spans="1:25"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5" x14ac:dyDescent="0.15">
      <c r="C68" s="13"/>
      <c r="M68" s="13"/>
    </row>
    <row r="69" spans="1:25" ht="14.25" x14ac:dyDescent="0.15">
      <c r="C69" s="8" t="s">
        <v>23</v>
      </c>
      <c r="M69" s="8" t="s">
        <v>23</v>
      </c>
    </row>
    <row r="70" spans="1:25" ht="22.5" customHeight="1" x14ac:dyDescent="0.15">
      <c r="C70" s="30"/>
      <c r="D70" s="28"/>
      <c r="E70" s="28"/>
      <c r="F70" s="28"/>
      <c r="G70" s="28"/>
      <c r="H70" s="28"/>
      <c r="I70" s="28"/>
      <c r="J70" s="28"/>
      <c r="K70" s="28"/>
      <c r="L70" s="33"/>
      <c r="M70" s="30"/>
      <c r="N70" s="28"/>
      <c r="O70" s="28"/>
      <c r="P70" s="28"/>
      <c r="Q70" s="28"/>
      <c r="R70" s="28"/>
      <c r="S70" s="28"/>
      <c r="T70" s="28"/>
      <c r="U70" s="28"/>
    </row>
    <row r="71" spans="1:25" ht="22.5" customHeight="1" x14ac:dyDescent="0.15">
      <c r="C71" s="31"/>
      <c r="D71" s="29"/>
      <c r="E71" s="29"/>
      <c r="F71" s="29"/>
      <c r="G71" s="29"/>
      <c r="H71" s="29"/>
      <c r="I71" s="29"/>
      <c r="J71" s="29"/>
      <c r="K71" s="29"/>
      <c r="L71" s="33"/>
      <c r="M71" s="31"/>
      <c r="N71" s="29"/>
      <c r="O71" s="29"/>
      <c r="P71" s="29"/>
      <c r="Q71" s="29"/>
      <c r="R71" s="29"/>
      <c r="S71" s="29"/>
      <c r="T71" s="29"/>
      <c r="U71" s="29"/>
    </row>
    <row r="72" spans="1:25" ht="22.5" customHeight="1" x14ac:dyDescent="0.15">
      <c r="C72" s="31"/>
      <c r="D72" s="29"/>
      <c r="E72" s="29"/>
      <c r="F72" s="29"/>
      <c r="G72" s="29"/>
      <c r="H72" s="29"/>
      <c r="I72" s="29"/>
      <c r="J72" s="29"/>
      <c r="K72" s="29"/>
      <c r="L72" s="33"/>
      <c r="M72" s="31"/>
      <c r="N72" s="29"/>
      <c r="O72" s="29"/>
      <c r="P72" s="29"/>
      <c r="Q72" s="29"/>
      <c r="R72" s="29"/>
      <c r="S72" s="29"/>
      <c r="T72" s="29"/>
      <c r="U72" s="29"/>
    </row>
    <row r="73" spans="1:25" ht="22.5" customHeight="1" x14ac:dyDescent="0.15">
      <c r="C73" s="31"/>
      <c r="D73" s="29"/>
      <c r="E73" s="29"/>
      <c r="F73" s="29"/>
      <c r="G73" s="29"/>
      <c r="H73" s="29"/>
      <c r="I73" s="29"/>
      <c r="J73" s="29"/>
      <c r="K73" s="29"/>
      <c r="L73" s="33"/>
      <c r="M73" s="31"/>
      <c r="N73" s="29"/>
      <c r="O73" s="29"/>
      <c r="P73" s="29"/>
      <c r="Q73" s="29"/>
      <c r="R73" s="29"/>
      <c r="S73" s="29"/>
      <c r="T73" s="29"/>
      <c r="U73" s="29"/>
    </row>
    <row r="74" spans="1:25" ht="11.25" customHeight="1" x14ac:dyDescent="0.15">
      <c r="C74" s="34"/>
      <c r="D74" s="33"/>
      <c r="E74" s="33"/>
      <c r="F74" s="33"/>
      <c r="G74" s="33"/>
      <c r="H74" s="33"/>
      <c r="I74" s="33"/>
      <c r="J74" s="33"/>
      <c r="K74" s="33"/>
      <c r="L74" s="33"/>
      <c r="M74" s="34"/>
      <c r="N74" s="33"/>
      <c r="O74" s="33"/>
      <c r="P74" s="33"/>
      <c r="Q74" s="33"/>
      <c r="R74" s="33"/>
      <c r="S74" s="33"/>
      <c r="T74" s="33"/>
      <c r="U74" s="33"/>
    </row>
    <row r="75" spans="1:25"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93" t="s">
        <v>63</v>
      </c>
      <c r="D1" s="87" t="e">
        <f>#REF!</f>
        <v>#REF!</v>
      </c>
      <c r="E1" s="88" t="e">
        <f>#REF!</f>
        <v>#REF!</v>
      </c>
      <c r="Q1" s="93" t="s">
        <v>64</v>
      </c>
      <c r="R1" s="89" t="e">
        <f>#REF!</f>
        <v>#REF!</v>
      </c>
      <c r="S1" s="90" t="e">
        <f>#REF!</f>
        <v>#REF!</v>
      </c>
      <c r="T1" s="90"/>
      <c r="U1" s="91"/>
    </row>
    <row r="2" spans="1:25" x14ac:dyDescent="0.15">
      <c r="D2" s="86"/>
      <c r="E2" s="1"/>
      <c r="Q2" s="86"/>
    </row>
    <row r="3" spans="1:25" x14ac:dyDescent="0.15">
      <c r="C3" s="13" t="s">
        <v>17</v>
      </c>
      <c r="M3" s="13" t="s">
        <v>17</v>
      </c>
    </row>
    <row r="4" spans="1:25"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5" x14ac:dyDescent="0.15">
      <c r="C5" s="6"/>
      <c r="M5" s="6"/>
      <c r="X5" s="3"/>
    </row>
    <row r="6" spans="1:25" x14ac:dyDescent="0.15">
      <c r="C6" s="6"/>
      <c r="I6" s="384" t="e">
        <f>初期入力!#REF!</f>
        <v>#REF!</v>
      </c>
      <c r="J6" s="384"/>
      <c r="K6" s="384"/>
      <c r="M6" s="6"/>
      <c r="S6" s="384" t="e">
        <f>初期入力!#REF!</f>
        <v>#REF!</v>
      </c>
      <c r="T6" s="384"/>
      <c r="U6" s="384"/>
      <c r="X6" s="2" t="s">
        <v>11</v>
      </c>
    </row>
    <row r="7" spans="1:25" ht="13.5" customHeight="1" x14ac:dyDescent="0.15">
      <c r="C7" s="4"/>
      <c r="D7" s="384">
        <f>初期入力!$D$5</f>
        <v>0</v>
      </c>
      <c r="E7" s="384"/>
      <c r="F7" s="384"/>
      <c r="I7" s="384"/>
      <c r="J7" s="384"/>
      <c r="K7" s="384"/>
      <c r="M7" s="4"/>
      <c r="N7" s="384">
        <f>初期入力!$D$5</f>
        <v>0</v>
      </c>
      <c r="O7" s="384"/>
      <c r="P7" s="384"/>
      <c r="S7" s="384"/>
      <c r="T7" s="384"/>
      <c r="U7" s="384"/>
      <c r="X7" s="2" t="s">
        <v>30</v>
      </c>
    </row>
    <row r="8" spans="1:25" ht="14.25" x14ac:dyDescent="0.15">
      <c r="C8" s="8" t="s">
        <v>24</v>
      </c>
      <c r="D8" s="385"/>
      <c r="E8" s="385"/>
      <c r="F8" s="385"/>
      <c r="H8" s="9" t="s">
        <v>25</v>
      </c>
      <c r="I8" s="385"/>
      <c r="J8" s="385"/>
      <c r="K8" s="385"/>
      <c r="L8" s="27"/>
      <c r="M8" s="8" t="s">
        <v>24</v>
      </c>
      <c r="N8" s="385"/>
      <c r="O8" s="385"/>
      <c r="P8" s="385"/>
      <c r="R8" s="9" t="s">
        <v>25</v>
      </c>
      <c r="S8" s="385"/>
      <c r="T8" s="385"/>
      <c r="U8" s="385"/>
    </row>
    <row r="9" spans="1:25" x14ac:dyDescent="0.15">
      <c r="W9" s="3"/>
      <c r="X9" s="3"/>
    </row>
    <row r="10" spans="1:25"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5" x14ac:dyDescent="0.15">
      <c r="C11" s="4"/>
      <c r="M11" s="4"/>
      <c r="W11" s="68" t="s">
        <v>13</v>
      </c>
      <c r="X11" s="2" t="s">
        <v>42</v>
      </c>
    </row>
    <row r="12" spans="1:25"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5" x14ac:dyDescent="0.15">
      <c r="C13" s="388"/>
      <c r="D13" s="388"/>
      <c r="E13" s="383"/>
      <c r="F13" s="381"/>
      <c r="G13" s="381"/>
      <c r="H13" s="381"/>
      <c r="I13" s="381"/>
      <c r="J13" s="381"/>
      <c r="K13" s="381"/>
      <c r="L13" s="32"/>
      <c r="M13" s="388"/>
      <c r="N13" s="388"/>
      <c r="O13" s="383"/>
      <c r="P13" s="381"/>
      <c r="Q13" s="381"/>
      <c r="R13" s="381"/>
      <c r="S13" s="381"/>
      <c r="T13" s="381"/>
      <c r="U13" s="381"/>
    </row>
    <row r="14" spans="1:25"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5" x14ac:dyDescent="0.15">
      <c r="C15" s="389"/>
      <c r="D15" s="389"/>
      <c r="E15" s="383"/>
      <c r="F15" s="381"/>
      <c r="G15" s="381"/>
      <c r="H15" s="381"/>
      <c r="I15" s="381"/>
      <c r="J15" s="381"/>
      <c r="K15" s="381"/>
      <c r="L15" s="32"/>
      <c r="M15" s="389"/>
      <c r="N15" s="389"/>
      <c r="O15" s="383"/>
      <c r="P15" s="381"/>
      <c r="Q15" s="381"/>
      <c r="R15" s="381"/>
      <c r="S15" s="381"/>
      <c r="T15" s="381"/>
      <c r="U15" s="381"/>
    </row>
    <row r="16" spans="1:25" ht="46.5" customHeight="1" x14ac:dyDescent="0.15">
      <c r="A16">
        <v>122</v>
      </c>
      <c r="C16" s="11">
        <f ca="1">VLOOKUP(ｶﾚﾝﾀﾞｰ!$QT$1,ｶﾚﾝﾀﾞｰ!$QS$5:$AGJ$45,5,FALSE)</f>
        <v>45778</v>
      </c>
      <c r="D16" s="12" t="str">
        <f ca="1">IF(C16="","",TEXT(C16,"AAA"))</f>
        <v>木</v>
      </c>
      <c r="E16" s="42"/>
      <c r="F16" s="23"/>
      <c r="G16" s="12"/>
      <c r="H16" s="377"/>
      <c r="I16" s="378"/>
      <c r="J16" s="14"/>
      <c r="K16" s="12"/>
      <c r="L16" s="32"/>
      <c r="M16" s="11">
        <f ca="1">C16</f>
        <v>45778</v>
      </c>
      <c r="N16" s="12" t="str">
        <f ca="1">D16</f>
        <v>木</v>
      </c>
      <c r="O16" s="41">
        <f>E16</f>
        <v>0</v>
      </c>
      <c r="P16" s="14">
        <f>F16</f>
        <v>0</v>
      </c>
      <c r="Q16" s="24"/>
      <c r="R16" s="379"/>
      <c r="S16" s="380"/>
      <c r="T16" s="23"/>
      <c r="U16" s="24"/>
      <c r="Y16">
        <v>124</v>
      </c>
    </row>
    <row r="17" spans="1:25" ht="46.5" customHeight="1" x14ac:dyDescent="0.15">
      <c r="A17">
        <v>123</v>
      </c>
      <c r="C17" s="11">
        <f ca="1">1+C16</f>
        <v>45779</v>
      </c>
      <c r="D17" s="12" t="str">
        <f t="shared" ref="D17:D25" ca="1" si="0">IF(C17="","",TEXT(C17,"AAA"))</f>
        <v>金</v>
      </c>
      <c r="E17" s="42"/>
      <c r="F17" s="23"/>
      <c r="G17" s="12"/>
      <c r="H17" s="377"/>
      <c r="I17" s="378"/>
      <c r="J17" s="14"/>
      <c r="K17" s="12"/>
      <c r="L17" s="32"/>
      <c r="M17" s="11">
        <f t="shared" ref="M17:P26" ca="1" si="1">C17</f>
        <v>45779</v>
      </c>
      <c r="N17" s="12" t="str">
        <f t="shared" ca="1" si="1"/>
        <v>金</v>
      </c>
      <c r="O17" s="41">
        <f t="shared" si="1"/>
        <v>0</v>
      </c>
      <c r="P17" s="14">
        <f t="shared" si="1"/>
        <v>0</v>
      </c>
      <c r="Q17" s="24"/>
      <c r="R17" s="379"/>
      <c r="S17" s="380"/>
      <c r="T17" s="23"/>
      <c r="U17" s="24"/>
      <c r="Y17">
        <f>1+Y16</f>
        <v>125</v>
      </c>
    </row>
    <row r="18" spans="1:25" ht="46.5" customHeight="1" x14ac:dyDescent="0.15">
      <c r="A18">
        <v>124</v>
      </c>
      <c r="C18" s="11">
        <f t="shared" ref="C18:C24" ca="1" si="2">1+C17</f>
        <v>45780</v>
      </c>
      <c r="D18" s="12" t="str">
        <f t="shared" ca="1" si="0"/>
        <v>土</v>
      </c>
      <c r="E18" s="42"/>
      <c r="F18" s="23"/>
      <c r="G18" s="10"/>
      <c r="H18" s="377"/>
      <c r="I18" s="378"/>
      <c r="J18" s="14"/>
      <c r="K18" s="12"/>
      <c r="L18" s="32"/>
      <c r="M18" s="11">
        <f t="shared" ca="1" si="1"/>
        <v>45780</v>
      </c>
      <c r="N18" s="12" t="str">
        <f t="shared" ca="1" si="1"/>
        <v>土</v>
      </c>
      <c r="O18" s="41">
        <f t="shared" si="1"/>
        <v>0</v>
      </c>
      <c r="P18" s="14">
        <f t="shared" si="1"/>
        <v>0</v>
      </c>
      <c r="Q18" s="24"/>
      <c r="R18" s="379"/>
      <c r="S18" s="380"/>
      <c r="T18" s="23"/>
      <c r="U18" s="24"/>
      <c r="Y18">
        <f t="shared" ref="Y18:Y26" si="3">1+Y17</f>
        <v>126</v>
      </c>
    </row>
    <row r="19" spans="1:25" ht="46.5" customHeight="1" x14ac:dyDescent="0.15">
      <c r="A19">
        <v>125</v>
      </c>
      <c r="C19" s="11">
        <f t="shared" ca="1" si="2"/>
        <v>45781</v>
      </c>
      <c r="D19" s="12" t="str">
        <f t="shared" ca="1" si="0"/>
        <v>日</v>
      </c>
      <c r="E19" s="42"/>
      <c r="F19" s="23"/>
      <c r="G19" s="10"/>
      <c r="H19" s="377"/>
      <c r="I19" s="378"/>
      <c r="J19" s="14"/>
      <c r="K19" s="12"/>
      <c r="L19" s="32"/>
      <c r="M19" s="11">
        <f t="shared" ca="1" si="1"/>
        <v>45781</v>
      </c>
      <c r="N19" s="12" t="str">
        <f t="shared" ca="1" si="1"/>
        <v>日</v>
      </c>
      <c r="O19" s="41">
        <f t="shared" si="1"/>
        <v>0</v>
      </c>
      <c r="P19" s="14">
        <f t="shared" si="1"/>
        <v>0</v>
      </c>
      <c r="Q19" s="24"/>
      <c r="R19" s="379"/>
      <c r="S19" s="380"/>
      <c r="T19" s="23"/>
      <c r="U19" s="24"/>
      <c r="Y19">
        <f t="shared" si="3"/>
        <v>127</v>
      </c>
    </row>
    <row r="20" spans="1:25" ht="46.5" customHeight="1" x14ac:dyDescent="0.15">
      <c r="A20">
        <v>126</v>
      </c>
      <c r="C20" s="11">
        <f t="shared" ca="1" si="2"/>
        <v>45782</v>
      </c>
      <c r="D20" s="12" t="str">
        <f t="shared" ca="1" si="0"/>
        <v>月</v>
      </c>
      <c r="E20" s="42"/>
      <c r="F20" s="23"/>
      <c r="G20" s="12"/>
      <c r="H20" s="377"/>
      <c r="I20" s="378"/>
      <c r="J20" s="14"/>
      <c r="K20" s="12"/>
      <c r="L20" s="32"/>
      <c r="M20" s="11">
        <f t="shared" ca="1" si="1"/>
        <v>45782</v>
      </c>
      <c r="N20" s="12" t="str">
        <f t="shared" ca="1" si="1"/>
        <v>月</v>
      </c>
      <c r="O20" s="41">
        <f t="shared" si="1"/>
        <v>0</v>
      </c>
      <c r="P20" s="14">
        <f t="shared" si="1"/>
        <v>0</v>
      </c>
      <c r="Q20" s="24"/>
      <c r="R20" s="379"/>
      <c r="S20" s="380"/>
      <c r="T20" s="23"/>
      <c r="U20" s="24"/>
      <c r="Y20">
        <f t="shared" si="3"/>
        <v>128</v>
      </c>
    </row>
    <row r="21" spans="1:25" ht="46.5" customHeight="1" x14ac:dyDescent="0.15">
      <c r="A21">
        <v>127</v>
      </c>
      <c r="C21" s="11">
        <f t="shared" ca="1" si="2"/>
        <v>45783</v>
      </c>
      <c r="D21" s="12" t="str">
        <f t="shared" ca="1" si="0"/>
        <v>火</v>
      </c>
      <c r="E21" s="42"/>
      <c r="F21" s="23"/>
      <c r="G21" s="12"/>
      <c r="H21" s="377"/>
      <c r="I21" s="378"/>
      <c r="J21" s="14"/>
      <c r="K21" s="12"/>
      <c r="L21" s="32"/>
      <c r="M21" s="11">
        <f t="shared" ca="1" si="1"/>
        <v>45783</v>
      </c>
      <c r="N21" s="12" t="str">
        <f t="shared" ca="1" si="1"/>
        <v>火</v>
      </c>
      <c r="O21" s="41">
        <f t="shared" si="1"/>
        <v>0</v>
      </c>
      <c r="P21" s="14">
        <f t="shared" si="1"/>
        <v>0</v>
      </c>
      <c r="Q21" s="24"/>
      <c r="R21" s="379"/>
      <c r="S21" s="380"/>
      <c r="T21" s="23"/>
      <c r="U21" s="24"/>
      <c r="Y21">
        <f t="shared" si="3"/>
        <v>129</v>
      </c>
    </row>
    <row r="22" spans="1:25" ht="46.5" customHeight="1" x14ac:dyDescent="0.15">
      <c r="A22">
        <v>128</v>
      </c>
      <c r="C22" s="11">
        <f t="shared" ca="1" si="2"/>
        <v>45784</v>
      </c>
      <c r="D22" s="12" t="str">
        <f t="shared" ca="1" si="0"/>
        <v>水</v>
      </c>
      <c r="E22" s="42"/>
      <c r="F22" s="23"/>
      <c r="G22" s="12"/>
      <c r="H22" s="377"/>
      <c r="I22" s="378"/>
      <c r="J22" s="14"/>
      <c r="K22" s="12"/>
      <c r="L22" s="32"/>
      <c r="M22" s="11">
        <f t="shared" ca="1" si="1"/>
        <v>45784</v>
      </c>
      <c r="N22" s="12" t="str">
        <f t="shared" ca="1" si="1"/>
        <v>水</v>
      </c>
      <c r="O22" s="41">
        <f t="shared" si="1"/>
        <v>0</v>
      </c>
      <c r="P22" s="14">
        <f t="shared" si="1"/>
        <v>0</v>
      </c>
      <c r="Q22" s="24"/>
      <c r="R22" s="379"/>
      <c r="S22" s="380"/>
      <c r="T22" s="23"/>
      <c r="U22" s="24"/>
      <c r="Y22">
        <f t="shared" si="3"/>
        <v>130</v>
      </c>
    </row>
    <row r="23" spans="1:25" ht="46.5" customHeight="1" x14ac:dyDescent="0.15">
      <c r="A23">
        <v>129</v>
      </c>
      <c r="C23" s="11">
        <f t="shared" ca="1" si="2"/>
        <v>45785</v>
      </c>
      <c r="D23" s="12" t="str">
        <f t="shared" ca="1" si="0"/>
        <v>木</v>
      </c>
      <c r="E23" s="42"/>
      <c r="F23" s="23"/>
      <c r="G23" s="12"/>
      <c r="H23" s="377"/>
      <c r="I23" s="378"/>
      <c r="J23" s="14"/>
      <c r="K23" s="12"/>
      <c r="L23" s="32"/>
      <c r="M23" s="11">
        <f t="shared" ca="1" si="1"/>
        <v>45785</v>
      </c>
      <c r="N23" s="12" t="str">
        <f t="shared" ca="1" si="1"/>
        <v>木</v>
      </c>
      <c r="O23" s="41">
        <f t="shared" si="1"/>
        <v>0</v>
      </c>
      <c r="P23" s="14">
        <f t="shared" si="1"/>
        <v>0</v>
      </c>
      <c r="Q23" s="24"/>
      <c r="R23" s="379"/>
      <c r="S23" s="380"/>
      <c r="T23" s="23"/>
      <c r="U23" s="24"/>
      <c r="Y23">
        <f t="shared" si="3"/>
        <v>131</v>
      </c>
    </row>
    <row r="24" spans="1:25" ht="46.5" customHeight="1" x14ac:dyDescent="0.15">
      <c r="A24">
        <v>130</v>
      </c>
      <c r="C24" s="11">
        <f t="shared" ca="1" si="2"/>
        <v>45786</v>
      </c>
      <c r="D24" s="12" t="str">
        <f t="shared" ca="1" si="0"/>
        <v>金</v>
      </c>
      <c r="E24" s="42"/>
      <c r="F24" s="23"/>
      <c r="G24" s="12"/>
      <c r="H24" s="377"/>
      <c r="I24" s="378"/>
      <c r="J24" s="14"/>
      <c r="K24" s="12"/>
      <c r="L24" s="32"/>
      <c r="M24" s="11">
        <f t="shared" ca="1" si="1"/>
        <v>45786</v>
      </c>
      <c r="N24" s="12" t="str">
        <f t="shared" ca="1" si="1"/>
        <v>金</v>
      </c>
      <c r="O24" s="41">
        <f t="shared" si="1"/>
        <v>0</v>
      </c>
      <c r="P24" s="14">
        <f t="shared" si="1"/>
        <v>0</v>
      </c>
      <c r="Q24" s="24"/>
      <c r="R24" s="379"/>
      <c r="S24" s="380"/>
      <c r="T24" s="23"/>
      <c r="U24" s="24"/>
      <c r="Y24">
        <f t="shared" si="3"/>
        <v>132</v>
      </c>
    </row>
    <row r="25" spans="1:25" ht="46.5" customHeight="1" x14ac:dyDescent="0.15">
      <c r="A25">
        <v>131</v>
      </c>
      <c r="C25" s="11">
        <f ca="1">1+C24</f>
        <v>45787</v>
      </c>
      <c r="D25" s="12" t="str">
        <f t="shared" ca="1" si="0"/>
        <v>土</v>
      </c>
      <c r="E25" s="42"/>
      <c r="F25" s="23"/>
      <c r="G25" s="12"/>
      <c r="H25" s="377"/>
      <c r="I25" s="378"/>
      <c r="J25" s="14"/>
      <c r="K25" s="12"/>
      <c r="L25" s="32"/>
      <c r="M25" s="11">
        <f t="shared" ca="1" si="1"/>
        <v>45787</v>
      </c>
      <c r="N25" s="12" t="str">
        <f t="shared" ca="1" si="1"/>
        <v>土</v>
      </c>
      <c r="O25" s="41">
        <f t="shared" si="1"/>
        <v>0</v>
      </c>
      <c r="P25" s="14">
        <f t="shared" si="1"/>
        <v>0</v>
      </c>
      <c r="Q25" s="24"/>
      <c r="R25" s="379"/>
      <c r="S25" s="380"/>
      <c r="T25" s="23"/>
      <c r="U25" s="24"/>
      <c r="Y25">
        <f t="shared" si="3"/>
        <v>133</v>
      </c>
    </row>
    <row r="26" spans="1:25"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c r="Y26">
        <f t="shared" si="3"/>
        <v>134</v>
      </c>
    </row>
    <row r="27" spans="1:25"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5" x14ac:dyDescent="0.15">
      <c r="C28" s="13"/>
      <c r="M28" s="13"/>
    </row>
    <row r="29" spans="1:25" ht="14.25" x14ac:dyDescent="0.15">
      <c r="C29" s="8" t="s">
        <v>23</v>
      </c>
      <c r="M29" s="8" t="s">
        <v>23</v>
      </c>
    </row>
    <row r="30" spans="1:25" ht="22.5" customHeight="1" x14ac:dyDescent="0.15">
      <c r="C30" s="30"/>
      <c r="D30" s="28"/>
      <c r="E30" s="28"/>
      <c r="F30" s="28"/>
      <c r="G30" s="28"/>
      <c r="H30" s="28"/>
      <c r="I30" s="28"/>
      <c r="J30" s="28"/>
      <c r="K30" s="28"/>
      <c r="L30" s="33"/>
      <c r="M30" s="30"/>
      <c r="N30" s="28"/>
      <c r="O30" s="28"/>
      <c r="P30" s="28"/>
      <c r="Q30" s="28"/>
      <c r="R30" s="28"/>
      <c r="S30" s="28"/>
      <c r="T30" s="28"/>
      <c r="U30" s="28"/>
    </row>
    <row r="31" spans="1:25" ht="22.5" customHeight="1" x14ac:dyDescent="0.15">
      <c r="C31" s="31"/>
      <c r="D31" s="29"/>
      <c r="E31" s="29"/>
      <c r="F31" s="29"/>
      <c r="G31" s="29"/>
      <c r="H31" s="29"/>
      <c r="I31" s="29"/>
      <c r="J31" s="29"/>
      <c r="K31" s="29"/>
      <c r="L31" s="33"/>
      <c r="M31" s="31"/>
      <c r="N31" s="29"/>
      <c r="O31" s="29"/>
      <c r="P31" s="29"/>
      <c r="Q31" s="29"/>
      <c r="R31" s="29"/>
      <c r="S31" s="29"/>
      <c r="T31" s="29"/>
      <c r="U31" s="29"/>
    </row>
    <row r="32" spans="1:25" ht="22.5" customHeight="1" x14ac:dyDescent="0.15">
      <c r="C32" s="31"/>
      <c r="D32" s="29"/>
      <c r="E32" s="29"/>
      <c r="F32" s="29"/>
      <c r="G32" s="29"/>
      <c r="H32" s="29"/>
      <c r="I32" s="29"/>
      <c r="J32" s="29"/>
      <c r="K32" s="29"/>
      <c r="L32" s="33"/>
      <c r="M32" s="31"/>
      <c r="N32" s="29"/>
      <c r="O32" s="29"/>
      <c r="P32" s="29"/>
      <c r="Q32" s="29"/>
      <c r="R32" s="29"/>
      <c r="S32" s="29"/>
      <c r="T32" s="29"/>
      <c r="U32" s="29"/>
    </row>
    <row r="33" spans="1:25" ht="22.5" customHeight="1" x14ac:dyDescent="0.15">
      <c r="C33" s="31"/>
      <c r="D33" s="29"/>
      <c r="E33" s="29"/>
      <c r="F33" s="29"/>
      <c r="G33" s="29"/>
      <c r="H33" s="29"/>
      <c r="I33" s="29"/>
      <c r="J33" s="29"/>
      <c r="K33" s="29"/>
      <c r="L33" s="33"/>
      <c r="M33" s="31"/>
      <c r="N33" s="29"/>
      <c r="O33" s="29"/>
      <c r="P33" s="29"/>
      <c r="Q33" s="29"/>
      <c r="R33" s="29"/>
      <c r="S33" s="29"/>
      <c r="T33" s="29"/>
      <c r="U33" s="29"/>
    </row>
    <row r="34" spans="1:25" ht="11.25" customHeight="1" x14ac:dyDescent="0.15">
      <c r="C34" s="34"/>
      <c r="D34" s="33"/>
      <c r="E34" s="33"/>
      <c r="F34" s="33"/>
      <c r="G34" s="33"/>
      <c r="H34" s="33"/>
      <c r="I34" s="33"/>
      <c r="J34" s="33"/>
      <c r="K34" s="33"/>
      <c r="L34" s="33"/>
      <c r="M34" s="34"/>
      <c r="N34" s="33"/>
      <c r="O34" s="33"/>
      <c r="P34" s="33"/>
      <c r="Q34" s="33"/>
      <c r="R34" s="33"/>
      <c r="S34" s="33"/>
      <c r="T34" s="33"/>
      <c r="U34" s="33"/>
    </row>
    <row r="35" spans="1:25" ht="11.25" customHeight="1" x14ac:dyDescent="0.15">
      <c r="C35" s="34"/>
      <c r="D35" s="33"/>
      <c r="E35" s="33"/>
      <c r="F35" s="33"/>
      <c r="G35" s="33"/>
      <c r="H35" s="33"/>
      <c r="I35" s="33"/>
      <c r="J35" s="33"/>
      <c r="K35" s="33"/>
      <c r="L35" s="33"/>
      <c r="M35" s="34"/>
      <c r="N35" s="33"/>
      <c r="O35" s="33"/>
      <c r="P35" s="33"/>
      <c r="Q35" s="33"/>
      <c r="R35" s="33"/>
      <c r="S35" s="33"/>
      <c r="T35" s="33"/>
      <c r="U35" s="33"/>
    </row>
    <row r="36" spans="1:25" ht="46.5" customHeight="1" x14ac:dyDescent="0.15">
      <c r="A36">
        <v>132</v>
      </c>
      <c r="C36" s="11">
        <f ca="1">1+C25</f>
        <v>45788</v>
      </c>
      <c r="D36" s="12" t="str">
        <f ca="1">IF(C36="","",TEXT(C36,"AAA"))</f>
        <v>日</v>
      </c>
      <c r="E36" s="42"/>
      <c r="F36" s="23"/>
      <c r="G36" s="12"/>
      <c r="H36" s="377"/>
      <c r="I36" s="378"/>
      <c r="J36" s="14"/>
      <c r="K36" s="12"/>
      <c r="L36" s="32"/>
      <c r="M36" s="11">
        <f t="shared" ref="M36:O46" ca="1" si="4">C36</f>
        <v>45788</v>
      </c>
      <c r="N36" s="12" t="str">
        <f t="shared" ca="1" si="4"/>
        <v>日</v>
      </c>
      <c r="O36" s="41">
        <f>E36</f>
        <v>0</v>
      </c>
      <c r="P36" s="14">
        <f t="shared" ref="P36:P46" si="5">F36</f>
        <v>0</v>
      </c>
      <c r="Q36" s="24"/>
      <c r="R36" s="379"/>
      <c r="S36" s="380"/>
      <c r="T36" s="23"/>
      <c r="U36" s="24"/>
      <c r="Y36">
        <v>134</v>
      </c>
    </row>
    <row r="37" spans="1:25" ht="46.5" customHeight="1" x14ac:dyDescent="0.15">
      <c r="A37">
        <v>133</v>
      </c>
      <c r="C37" s="11">
        <f ca="1">1+C36</f>
        <v>45789</v>
      </c>
      <c r="D37" s="12" t="str">
        <f t="shared" ref="D37:D45" ca="1" si="6">IF(C37="","",TEXT(C37,"AAA"))</f>
        <v>月</v>
      </c>
      <c r="E37" s="42"/>
      <c r="F37" s="23"/>
      <c r="G37" s="12"/>
      <c r="H37" s="377"/>
      <c r="I37" s="378"/>
      <c r="J37" s="14"/>
      <c r="K37" s="12"/>
      <c r="L37" s="32"/>
      <c r="M37" s="11">
        <f t="shared" ca="1" si="4"/>
        <v>45789</v>
      </c>
      <c r="N37" s="12" t="str">
        <f t="shared" ca="1" si="4"/>
        <v>月</v>
      </c>
      <c r="O37" s="41">
        <f t="shared" si="4"/>
        <v>0</v>
      </c>
      <c r="P37" s="14">
        <f t="shared" si="5"/>
        <v>0</v>
      </c>
      <c r="Q37" s="24"/>
      <c r="R37" s="379"/>
      <c r="S37" s="380"/>
      <c r="T37" s="23"/>
      <c r="U37" s="24"/>
      <c r="Y37">
        <f>1+Y36</f>
        <v>135</v>
      </c>
    </row>
    <row r="38" spans="1:25" ht="46.5" customHeight="1" x14ac:dyDescent="0.15">
      <c r="A38">
        <v>134</v>
      </c>
      <c r="C38" s="11">
        <f t="shared" ref="C38:C45" ca="1" si="7">1+C37</f>
        <v>45790</v>
      </c>
      <c r="D38" s="12" t="str">
        <f t="shared" ca="1" si="6"/>
        <v>火</v>
      </c>
      <c r="E38" s="42"/>
      <c r="F38" s="23"/>
      <c r="G38" s="10"/>
      <c r="H38" s="377"/>
      <c r="I38" s="378"/>
      <c r="J38" s="14"/>
      <c r="K38" s="12"/>
      <c r="L38" s="32"/>
      <c r="M38" s="11">
        <f t="shared" ca="1" si="4"/>
        <v>45790</v>
      </c>
      <c r="N38" s="12" t="str">
        <f t="shared" ca="1" si="4"/>
        <v>火</v>
      </c>
      <c r="O38" s="41">
        <f t="shared" si="4"/>
        <v>0</v>
      </c>
      <c r="P38" s="14">
        <f t="shared" si="5"/>
        <v>0</v>
      </c>
      <c r="Q38" s="24"/>
      <c r="R38" s="379"/>
      <c r="S38" s="380"/>
      <c r="T38" s="23"/>
      <c r="U38" s="24"/>
      <c r="Y38">
        <f t="shared" ref="Y38:Y46" si="8">1+Y37</f>
        <v>136</v>
      </c>
    </row>
    <row r="39" spans="1:25" ht="46.5" customHeight="1" x14ac:dyDescent="0.15">
      <c r="A39">
        <v>135</v>
      </c>
      <c r="C39" s="11">
        <f t="shared" ca="1" si="7"/>
        <v>45791</v>
      </c>
      <c r="D39" s="12" t="str">
        <f t="shared" ca="1" si="6"/>
        <v>水</v>
      </c>
      <c r="E39" s="42"/>
      <c r="F39" s="23"/>
      <c r="G39" s="10"/>
      <c r="H39" s="377"/>
      <c r="I39" s="378"/>
      <c r="J39" s="14"/>
      <c r="K39" s="12"/>
      <c r="L39" s="32"/>
      <c r="M39" s="11">
        <f t="shared" ca="1" si="4"/>
        <v>45791</v>
      </c>
      <c r="N39" s="12" t="str">
        <f t="shared" ca="1" si="4"/>
        <v>水</v>
      </c>
      <c r="O39" s="41">
        <f t="shared" si="4"/>
        <v>0</v>
      </c>
      <c r="P39" s="14">
        <f t="shared" si="5"/>
        <v>0</v>
      </c>
      <c r="Q39" s="24"/>
      <c r="R39" s="379"/>
      <c r="S39" s="380"/>
      <c r="T39" s="23"/>
      <c r="U39" s="24"/>
      <c r="Y39">
        <f t="shared" si="8"/>
        <v>137</v>
      </c>
    </row>
    <row r="40" spans="1:25" ht="46.5" customHeight="1" x14ac:dyDescent="0.15">
      <c r="A40">
        <v>136</v>
      </c>
      <c r="C40" s="11">
        <f t="shared" ca="1" si="7"/>
        <v>45792</v>
      </c>
      <c r="D40" s="12" t="str">
        <f t="shared" ca="1" si="6"/>
        <v>木</v>
      </c>
      <c r="E40" s="42"/>
      <c r="F40" s="23"/>
      <c r="G40" s="12"/>
      <c r="H40" s="377"/>
      <c r="I40" s="378"/>
      <c r="J40" s="14"/>
      <c r="K40" s="12"/>
      <c r="L40" s="32"/>
      <c r="M40" s="11">
        <f t="shared" ca="1" si="4"/>
        <v>45792</v>
      </c>
      <c r="N40" s="12" t="str">
        <f t="shared" ca="1" si="4"/>
        <v>木</v>
      </c>
      <c r="O40" s="41">
        <f t="shared" si="4"/>
        <v>0</v>
      </c>
      <c r="P40" s="14">
        <f t="shared" si="5"/>
        <v>0</v>
      </c>
      <c r="Q40" s="24"/>
      <c r="R40" s="379"/>
      <c r="S40" s="380"/>
      <c r="T40" s="23"/>
      <c r="U40" s="24"/>
      <c r="Y40">
        <f t="shared" si="8"/>
        <v>138</v>
      </c>
    </row>
    <row r="41" spans="1:25" ht="46.5" customHeight="1" x14ac:dyDescent="0.15">
      <c r="A41">
        <v>137</v>
      </c>
      <c r="C41" s="11">
        <f t="shared" ca="1" si="7"/>
        <v>45793</v>
      </c>
      <c r="D41" s="12" t="str">
        <f t="shared" ca="1" si="6"/>
        <v>金</v>
      </c>
      <c r="E41" s="42"/>
      <c r="F41" s="23"/>
      <c r="G41" s="12"/>
      <c r="H41" s="377"/>
      <c r="I41" s="378"/>
      <c r="J41" s="14"/>
      <c r="K41" s="12"/>
      <c r="L41" s="32"/>
      <c r="M41" s="11">
        <f t="shared" ca="1" si="4"/>
        <v>45793</v>
      </c>
      <c r="N41" s="12" t="str">
        <f t="shared" ca="1" si="4"/>
        <v>金</v>
      </c>
      <c r="O41" s="41">
        <f t="shared" si="4"/>
        <v>0</v>
      </c>
      <c r="P41" s="14">
        <f t="shared" si="5"/>
        <v>0</v>
      </c>
      <c r="Q41" s="24"/>
      <c r="R41" s="379"/>
      <c r="S41" s="380"/>
      <c r="T41" s="23"/>
      <c r="U41" s="24"/>
      <c r="Y41">
        <f t="shared" si="8"/>
        <v>139</v>
      </c>
    </row>
    <row r="42" spans="1:25" ht="46.5" customHeight="1" x14ac:dyDescent="0.15">
      <c r="A42">
        <v>138</v>
      </c>
      <c r="C42" s="11">
        <f t="shared" ca="1" si="7"/>
        <v>45794</v>
      </c>
      <c r="D42" s="12" t="str">
        <f t="shared" ca="1" si="6"/>
        <v>土</v>
      </c>
      <c r="E42" s="42"/>
      <c r="F42" s="23"/>
      <c r="G42" s="12"/>
      <c r="H42" s="377"/>
      <c r="I42" s="378"/>
      <c r="J42" s="14"/>
      <c r="K42" s="12"/>
      <c r="L42" s="32"/>
      <c r="M42" s="11">
        <f t="shared" ca="1" si="4"/>
        <v>45794</v>
      </c>
      <c r="N42" s="12" t="str">
        <f t="shared" ca="1" si="4"/>
        <v>土</v>
      </c>
      <c r="O42" s="41">
        <f t="shared" si="4"/>
        <v>0</v>
      </c>
      <c r="P42" s="14">
        <f t="shared" si="5"/>
        <v>0</v>
      </c>
      <c r="Q42" s="24"/>
      <c r="R42" s="379"/>
      <c r="S42" s="380"/>
      <c r="T42" s="23"/>
      <c r="U42" s="24"/>
      <c r="Y42">
        <f t="shared" si="8"/>
        <v>140</v>
      </c>
    </row>
    <row r="43" spans="1:25" ht="46.5" customHeight="1" x14ac:dyDescent="0.15">
      <c r="A43">
        <v>139</v>
      </c>
      <c r="C43" s="11">
        <f t="shared" ca="1" si="7"/>
        <v>45795</v>
      </c>
      <c r="D43" s="12" t="str">
        <f t="shared" ca="1" si="6"/>
        <v>日</v>
      </c>
      <c r="E43" s="42"/>
      <c r="F43" s="23"/>
      <c r="G43" s="12"/>
      <c r="H43" s="377"/>
      <c r="I43" s="378"/>
      <c r="J43" s="14"/>
      <c r="K43" s="12"/>
      <c r="L43" s="32"/>
      <c r="M43" s="11">
        <f t="shared" ca="1" si="4"/>
        <v>45795</v>
      </c>
      <c r="N43" s="12" t="str">
        <f t="shared" ca="1" si="4"/>
        <v>日</v>
      </c>
      <c r="O43" s="41">
        <f t="shared" si="4"/>
        <v>0</v>
      </c>
      <c r="P43" s="14">
        <f t="shared" si="5"/>
        <v>0</v>
      </c>
      <c r="Q43" s="24"/>
      <c r="R43" s="379"/>
      <c r="S43" s="380"/>
      <c r="T43" s="23"/>
      <c r="U43" s="24"/>
      <c r="Y43">
        <f t="shared" si="8"/>
        <v>141</v>
      </c>
    </row>
    <row r="44" spans="1:25" ht="46.5" customHeight="1" x14ac:dyDescent="0.15">
      <c r="A44">
        <v>140</v>
      </c>
      <c r="C44" s="11">
        <f t="shared" ca="1" si="7"/>
        <v>45796</v>
      </c>
      <c r="D44" s="12" t="str">
        <f t="shared" ca="1" si="6"/>
        <v>月</v>
      </c>
      <c r="E44" s="42"/>
      <c r="F44" s="23"/>
      <c r="G44" s="12"/>
      <c r="H44" s="377"/>
      <c r="I44" s="378"/>
      <c r="J44" s="14"/>
      <c r="K44" s="12"/>
      <c r="L44" s="32"/>
      <c r="M44" s="11">
        <f t="shared" ca="1" si="4"/>
        <v>45796</v>
      </c>
      <c r="N44" s="12" t="str">
        <f t="shared" ca="1" si="4"/>
        <v>月</v>
      </c>
      <c r="O44" s="41">
        <f t="shared" si="4"/>
        <v>0</v>
      </c>
      <c r="P44" s="14">
        <f t="shared" si="5"/>
        <v>0</v>
      </c>
      <c r="Q44" s="24"/>
      <c r="R44" s="379"/>
      <c r="S44" s="380"/>
      <c r="T44" s="23"/>
      <c r="U44" s="24"/>
      <c r="Y44">
        <f t="shared" si="8"/>
        <v>142</v>
      </c>
    </row>
    <row r="45" spans="1:25" ht="46.5" customHeight="1" x14ac:dyDescent="0.15">
      <c r="A45">
        <v>141</v>
      </c>
      <c r="C45" s="11">
        <f t="shared" ca="1" si="7"/>
        <v>45797</v>
      </c>
      <c r="D45" s="12" t="str">
        <f t="shared" ca="1" si="6"/>
        <v>火</v>
      </c>
      <c r="E45" s="42"/>
      <c r="F45" s="23"/>
      <c r="G45" s="12"/>
      <c r="H45" s="377"/>
      <c r="I45" s="378"/>
      <c r="J45" s="14"/>
      <c r="K45" s="12"/>
      <c r="L45" s="32"/>
      <c r="M45" s="11">
        <f t="shared" ca="1" si="4"/>
        <v>45797</v>
      </c>
      <c r="N45" s="12" t="str">
        <f t="shared" ca="1" si="4"/>
        <v>火</v>
      </c>
      <c r="O45" s="41">
        <f t="shared" si="4"/>
        <v>0</v>
      </c>
      <c r="P45" s="14">
        <f t="shared" si="5"/>
        <v>0</v>
      </c>
      <c r="Q45" s="24"/>
      <c r="R45" s="379"/>
      <c r="S45" s="380"/>
      <c r="T45" s="23"/>
      <c r="U45" s="24"/>
      <c r="Y45">
        <f t="shared" si="8"/>
        <v>143</v>
      </c>
    </row>
    <row r="46" spans="1:25" ht="46.5" customHeight="1" x14ac:dyDescent="0.15">
      <c r="C46" s="10"/>
      <c r="D46" s="12"/>
      <c r="E46" s="42"/>
      <c r="F46" s="23"/>
      <c r="G46" s="12"/>
      <c r="H46" s="377"/>
      <c r="I46" s="378"/>
      <c r="J46" s="14"/>
      <c r="K46" s="12"/>
      <c r="L46" s="32"/>
      <c r="M46" s="11">
        <f t="shared" si="4"/>
        <v>0</v>
      </c>
      <c r="N46" s="12">
        <f t="shared" si="4"/>
        <v>0</v>
      </c>
      <c r="O46" s="41">
        <f t="shared" si="4"/>
        <v>0</v>
      </c>
      <c r="P46" s="14">
        <f t="shared" si="5"/>
        <v>0</v>
      </c>
      <c r="Q46" s="24"/>
      <c r="R46" s="379"/>
      <c r="S46" s="380"/>
      <c r="T46" s="23"/>
      <c r="U46" s="24"/>
      <c r="Y46">
        <f t="shared" si="8"/>
        <v>144</v>
      </c>
    </row>
    <row r="47" spans="1:25"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5" x14ac:dyDescent="0.15">
      <c r="C48" s="13"/>
      <c r="M48" s="13"/>
    </row>
    <row r="49" spans="1:25" ht="14.25" x14ac:dyDescent="0.15">
      <c r="C49" s="8" t="s">
        <v>23</v>
      </c>
      <c r="M49" s="8" t="s">
        <v>23</v>
      </c>
    </row>
    <row r="50" spans="1:25" ht="22.5" customHeight="1" x14ac:dyDescent="0.15">
      <c r="C50" s="30"/>
      <c r="D50" s="28"/>
      <c r="E50" s="28"/>
      <c r="F50" s="28"/>
      <c r="G50" s="28"/>
      <c r="H50" s="28"/>
      <c r="I50" s="28"/>
      <c r="J50" s="28"/>
      <c r="K50" s="28"/>
      <c r="L50" s="33"/>
      <c r="M50" s="30"/>
      <c r="N50" s="28"/>
      <c r="O50" s="28"/>
      <c r="P50" s="28"/>
      <c r="Q50" s="28"/>
      <c r="R50" s="28"/>
      <c r="S50" s="28"/>
      <c r="T50" s="28"/>
      <c r="U50" s="28"/>
    </row>
    <row r="51" spans="1:25" ht="22.5" customHeight="1" x14ac:dyDescent="0.15">
      <c r="C51" s="31"/>
      <c r="D51" s="29"/>
      <c r="E51" s="29"/>
      <c r="F51" s="29"/>
      <c r="G51" s="29"/>
      <c r="H51" s="29"/>
      <c r="I51" s="29"/>
      <c r="J51" s="29"/>
      <c r="K51" s="29"/>
      <c r="L51" s="33"/>
      <c r="M51" s="31"/>
      <c r="N51" s="29"/>
      <c r="O51" s="29"/>
      <c r="P51" s="29"/>
      <c r="Q51" s="29"/>
      <c r="R51" s="29"/>
      <c r="S51" s="29"/>
      <c r="T51" s="29"/>
      <c r="U51" s="29"/>
    </row>
    <row r="52" spans="1:25" ht="22.5" customHeight="1" x14ac:dyDescent="0.15">
      <c r="C52" s="31"/>
      <c r="D52" s="29"/>
      <c r="E52" s="29"/>
      <c r="F52" s="29"/>
      <c r="G52" s="29"/>
      <c r="H52" s="29"/>
      <c r="I52" s="29"/>
      <c r="J52" s="29"/>
      <c r="K52" s="29"/>
      <c r="L52" s="33"/>
      <c r="M52" s="31"/>
      <c r="N52" s="29"/>
      <c r="O52" s="29"/>
      <c r="P52" s="29"/>
      <c r="Q52" s="29"/>
      <c r="R52" s="29"/>
      <c r="S52" s="29"/>
      <c r="T52" s="29"/>
      <c r="U52" s="29"/>
    </row>
    <row r="53" spans="1:25" ht="22.5" customHeight="1" x14ac:dyDescent="0.15">
      <c r="C53" s="31"/>
      <c r="D53" s="29"/>
      <c r="E53" s="29"/>
      <c r="F53" s="29"/>
      <c r="G53" s="29"/>
      <c r="H53" s="29"/>
      <c r="I53" s="29"/>
      <c r="J53" s="29"/>
      <c r="K53" s="29"/>
      <c r="L53" s="33"/>
      <c r="M53" s="31"/>
      <c r="N53" s="29"/>
      <c r="O53" s="29"/>
      <c r="P53" s="29"/>
      <c r="Q53" s="29"/>
      <c r="R53" s="29"/>
      <c r="S53" s="29"/>
      <c r="T53" s="29"/>
      <c r="U53" s="29"/>
    </row>
    <row r="54" spans="1:25" ht="11.25" customHeight="1" x14ac:dyDescent="0.15">
      <c r="C54" s="34"/>
      <c r="D54" s="33"/>
      <c r="E54" s="33"/>
      <c r="F54" s="33"/>
      <c r="G54" s="33"/>
      <c r="H54" s="33"/>
      <c r="I54" s="33"/>
      <c r="J54" s="33"/>
      <c r="K54" s="33"/>
      <c r="L54" s="33"/>
      <c r="M54" s="34"/>
      <c r="N54" s="33"/>
      <c r="O54" s="33"/>
      <c r="P54" s="33"/>
      <c r="Q54" s="33"/>
      <c r="R54" s="33"/>
      <c r="S54" s="33"/>
      <c r="T54" s="33"/>
      <c r="U54" s="33"/>
    </row>
    <row r="55" spans="1:25" ht="11.25" customHeight="1" x14ac:dyDescent="0.15">
      <c r="C55" s="34"/>
      <c r="D55" s="33"/>
      <c r="E55" s="33"/>
      <c r="F55" s="33"/>
      <c r="G55" s="33"/>
      <c r="H55" s="33"/>
      <c r="I55" s="33"/>
      <c r="J55" s="33"/>
      <c r="K55" s="33"/>
      <c r="L55" s="33"/>
      <c r="M55" s="34"/>
      <c r="N55" s="33"/>
      <c r="O55" s="33"/>
      <c r="P55" s="33"/>
      <c r="Q55" s="33"/>
      <c r="R55" s="33"/>
      <c r="S55" s="33"/>
      <c r="T55" s="33"/>
      <c r="U55" s="33"/>
    </row>
    <row r="56" spans="1:25" ht="46.5" customHeight="1" x14ac:dyDescent="0.15">
      <c r="A56">
        <v>142</v>
      </c>
      <c r="C56" s="11">
        <f ca="1">1+C45</f>
        <v>45798</v>
      </c>
      <c r="D56" s="12" t="str">
        <f t="shared" ref="D56:D66" ca="1" si="9">IF(C56="","",TEXT(C56,"AAA"))</f>
        <v>水</v>
      </c>
      <c r="E56" s="42"/>
      <c r="F56" s="23"/>
      <c r="G56" s="12"/>
      <c r="H56" s="377"/>
      <c r="I56" s="378"/>
      <c r="J56" s="14"/>
      <c r="K56" s="12"/>
      <c r="L56" s="32"/>
      <c r="M56" s="11">
        <f t="shared" ref="M56:O66" ca="1" si="10">C56</f>
        <v>45798</v>
      </c>
      <c r="N56" s="12" t="str">
        <f t="shared" ca="1" si="10"/>
        <v>水</v>
      </c>
      <c r="O56" s="41">
        <f>E56</f>
        <v>0</v>
      </c>
      <c r="P56" s="14">
        <f t="shared" ref="P56:P66" si="11">F56</f>
        <v>0</v>
      </c>
      <c r="Q56" s="24"/>
      <c r="R56" s="379"/>
      <c r="S56" s="380"/>
      <c r="T56" s="23"/>
      <c r="U56" s="24"/>
      <c r="Y56">
        <v>144</v>
      </c>
    </row>
    <row r="57" spans="1:25" ht="46.5" customHeight="1" x14ac:dyDescent="0.15">
      <c r="A57">
        <v>143</v>
      </c>
      <c r="C57" s="11">
        <f ca="1">1+C56</f>
        <v>45799</v>
      </c>
      <c r="D57" s="12" t="str">
        <f t="shared" ca="1" si="9"/>
        <v>木</v>
      </c>
      <c r="E57" s="42"/>
      <c r="F57" s="23"/>
      <c r="G57" s="12"/>
      <c r="H57" s="377"/>
      <c r="I57" s="378"/>
      <c r="J57" s="14"/>
      <c r="K57" s="12"/>
      <c r="L57" s="32"/>
      <c r="M57" s="11">
        <f t="shared" ca="1" si="10"/>
        <v>45799</v>
      </c>
      <c r="N57" s="12" t="str">
        <f t="shared" ca="1" si="10"/>
        <v>木</v>
      </c>
      <c r="O57" s="41">
        <f t="shared" si="10"/>
        <v>0</v>
      </c>
      <c r="P57" s="14">
        <f t="shared" si="11"/>
        <v>0</v>
      </c>
      <c r="Q57" s="24"/>
      <c r="R57" s="379"/>
      <c r="S57" s="380"/>
      <c r="T57" s="23"/>
      <c r="U57" s="24"/>
      <c r="Y57">
        <f>1+Y56</f>
        <v>145</v>
      </c>
    </row>
    <row r="58" spans="1:25" ht="46.5" customHeight="1" x14ac:dyDescent="0.15">
      <c r="A58">
        <v>144</v>
      </c>
      <c r="C58" s="11">
        <f t="shared" ref="C58:C65" ca="1" si="12">1+C57</f>
        <v>45800</v>
      </c>
      <c r="D58" s="12" t="str">
        <f t="shared" ca="1" si="9"/>
        <v>金</v>
      </c>
      <c r="E58" s="42"/>
      <c r="F58" s="23"/>
      <c r="G58" s="10"/>
      <c r="H58" s="377"/>
      <c r="I58" s="378"/>
      <c r="J58" s="14"/>
      <c r="K58" s="12"/>
      <c r="L58" s="32"/>
      <c r="M58" s="11">
        <f t="shared" ca="1" si="10"/>
        <v>45800</v>
      </c>
      <c r="N58" s="12" t="str">
        <f t="shared" ca="1" si="10"/>
        <v>金</v>
      </c>
      <c r="O58" s="41">
        <f t="shared" si="10"/>
        <v>0</v>
      </c>
      <c r="P58" s="14">
        <f t="shared" si="11"/>
        <v>0</v>
      </c>
      <c r="Q58" s="24"/>
      <c r="R58" s="379"/>
      <c r="S58" s="380"/>
      <c r="T58" s="23"/>
      <c r="U58" s="24"/>
      <c r="Y58">
        <f t="shared" ref="Y58:Y66" si="13">1+Y57</f>
        <v>146</v>
      </c>
    </row>
    <row r="59" spans="1:25" ht="46.5" customHeight="1" x14ac:dyDescent="0.15">
      <c r="A59">
        <v>145</v>
      </c>
      <c r="C59" s="11">
        <f t="shared" ca="1" si="12"/>
        <v>45801</v>
      </c>
      <c r="D59" s="12" t="str">
        <f t="shared" ca="1" si="9"/>
        <v>土</v>
      </c>
      <c r="E59" s="42"/>
      <c r="F59" s="23"/>
      <c r="G59" s="10"/>
      <c r="H59" s="377"/>
      <c r="I59" s="378"/>
      <c r="J59" s="14"/>
      <c r="K59" s="12"/>
      <c r="L59" s="32"/>
      <c r="M59" s="11">
        <f t="shared" ca="1" si="10"/>
        <v>45801</v>
      </c>
      <c r="N59" s="12" t="str">
        <f t="shared" ca="1" si="10"/>
        <v>土</v>
      </c>
      <c r="O59" s="41">
        <f t="shared" si="10"/>
        <v>0</v>
      </c>
      <c r="P59" s="14">
        <f t="shared" si="11"/>
        <v>0</v>
      </c>
      <c r="Q59" s="24"/>
      <c r="R59" s="379"/>
      <c r="S59" s="380"/>
      <c r="T59" s="23"/>
      <c r="U59" s="24"/>
      <c r="Y59">
        <f t="shared" si="13"/>
        <v>147</v>
      </c>
    </row>
    <row r="60" spans="1:25" ht="46.5" customHeight="1" x14ac:dyDescent="0.15">
      <c r="A60">
        <v>146</v>
      </c>
      <c r="C60" s="11">
        <f t="shared" ca="1" si="12"/>
        <v>45802</v>
      </c>
      <c r="D60" s="12" t="str">
        <f t="shared" ca="1" si="9"/>
        <v>日</v>
      </c>
      <c r="E60" s="42"/>
      <c r="F60" s="23"/>
      <c r="G60" s="12"/>
      <c r="H60" s="377"/>
      <c r="I60" s="378"/>
      <c r="J60" s="14"/>
      <c r="K60" s="12"/>
      <c r="L60" s="32"/>
      <c r="M60" s="11">
        <f t="shared" ca="1" si="10"/>
        <v>45802</v>
      </c>
      <c r="N60" s="12" t="str">
        <f t="shared" ca="1" si="10"/>
        <v>日</v>
      </c>
      <c r="O60" s="41">
        <f t="shared" si="10"/>
        <v>0</v>
      </c>
      <c r="P60" s="14">
        <f t="shared" si="11"/>
        <v>0</v>
      </c>
      <c r="Q60" s="24"/>
      <c r="R60" s="379"/>
      <c r="S60" s="380"/>
      <c r="T60" s="23"/>
      <c r="U60" s="24"/>
      <c r="Y60">
        <f t="shared" si="13"/>
        <v>148</v>
      </c>
    </row>
    <row r="61" spans="1:25" ht="46.5" customHeight="1" x14ac:dyDescent="0.15">
      <c r="A61">
        <v>147</v>
      </c>
      <c r="C61" s="11">
        <f t="shared" ca="1" si="12"/>
        <v>45803</v>
      </c>
      <c r="D61" s="12" t="str">
        <f t="shared" ca="1" si="9"/>
        <v>月</v>
      </c>
      <c r="E61" s="42"/>
      <c r="F61" s="23"/>
      <c r="G61" s="12"/>
      <c r="H61" s="377"/>
      <c r="I61" s="378"/>
      <c r="J61" s="14"/>
      <c r="K61" s="12"/>
      <c r="L61" s="32"/>
      <c r="M61" s="11">
        <f t="shared" ca="1" si="10"/>
        <v>45803</v>
      </c>
      <c r="N61" s="12" t="str">
        <f t="shared" ca="1" si="10"/>
        <v>月</v>
      </c>
      <c r="O61" s="41">
        <f t="shared" si="10"/>
        <v>0</v>
      </c>
      <c r="P61" s="14">
        <f t="shared" si="11"/>
        <v>0</v>
      </c>
      <c r="Q61" s="24"/>
      <c r="R61" s="379"/>
      <c r="S61" s="380"/>
      <c r="T61" s="23"/>
      <c r="U61" s="24"/>
      <c r="Y61">
        <f t="shared" si="13"/>
        <v>149</v>
      </c>
    </row>
    <row r="62" spans="1:25" ht="46.5" customHeight="1" x14ac:dyDescent="0.15">
      <c r="A62">
        <v>148</v>
      </c>
      <c r="C62" s="11">
        <f t="shared" ca="1" si="12"/>
        <v>45804</v>
      </c>
      <c r="D62" s="12" t="str">
        <f t="shared" ca="1" si="9"/>
        <v>火</v>
      </c>
      <c r="E62" s="42"/>
      <c r="F62" s="23"/>
      <c r="G62" s="12"/>
      <c r="H62" s="377"/>
      <c r="I62" s="378"/>
      <c r="J62" s="14"/>
      <c r="K62" s="12"/>
      <c r="L62" s="32"/>
      <c r="M62" s="11">
        <f t="shared" ca="1" si="10"/>
        <v>45804</v>
      </c>
      <c r="N62" s="12" t="str">
        <f t="shared" ca="1" si="10"/>
        <v>火</v>
      </c>
      <c r="O62" s="41">
        <f t="shared" si="10"/>
        <v>0</v>
      </c>
      <c r="P62" s="14">
        <f t="shared" si="11"/>
        <v>0</v>
      </c>
      <c r="Q62" s="24"/>
      <c r="R62" s="379"/>
      <c r="S62" s="380"/>
      <c r="T62" s="23"/>
      <c r="U62" s="24"/>
      <c r="Y62">
        <f t="shared" si="13"/>
        <v>150</v>
      </c>
    </row>
    <row r="63" spans="1:25" ht="46.5" customHeight="1" x14ac:dyDescent="0.15">
      <c r="A63">
        <v>149</v>
      </c>
      <c r="C63" s="11">
        <f t="shared" ca="1" si="12"/>
        <v>45805</v>
      </c>
      <c r="D63" s="12" t="str">
        <f t="shared" ca="1" si="9"/>
        <v>水</v>
      </c>
      <c r="E63" s="42"/>
      <c r="F63" s="23"/>
      <c r="G63" s="12"/>
      <c r="H63" s="377"/>
      <c r="I63" s="378"/>
      <c r="J63" s="14"/>
      <c r="K63" s="12"/>
      <c r="L63" s="32"/>
      <c r="M63" s="11">
        <f t="shared" ca="1" si="10"/>
        <v>45805</v>
      </c>
      <c r="N63" s="12" t="str">
        <f t="shared" ca="1" si="10"/>
        <v>水</v>
      </c>
      <c r="O63" s="41">
        <f t="shared" si="10"/>
        <v>0</v>
      </c>
      <c r="P63" s="14">
        <f t="shared" si="11"/>
        <v>0</v>
      </c>
      <c r="Q63" s="24"/>
      <c r="R63" s="379"/>
      <c r="S63" s="380"/>
      <c r="T63" s="23"/>
      <c r="U63" s="24"/>
      <c r="Y63">
        <f t="shared" si="13"/>
        <v>151</v>
      </c>
    </row>
    <row r="64" spans="1:25" ht="46.5" customHeight="1" x14ac:dyDescent="0.15">
      <c r="A64">
        <v>150</v>
      </c>
      <c r="C64" s="11">
        <f t="shared" ca="1" si="12"/>
        <v>45806</v>
      </c>
      <c r="D64" s="12" t="str">
        <f t="shared" ca="1" si="9"/>
        <v>木</v>
      </c>
      <c r="E64" s="42"/>
      <c r="F64" s="23"/>
      <c r="G64" s="12"/>
      <c r="H64" s="377"/>
      <c r="I64" s="378"/>
      <c r="J64" s="14"/>
      <c r="K64" s="12"/>
      <c r="L64" s="32"/>
      <c r="M64" s="11">
        <f t="shared" ca="1" si="10"/>
        <v>45806</v>
      </c>
      <c r="N64" s="12" t="str">
        <f t="shared" ca="1" si="10"/>
        <v>木</v>
      </c>
      <c r="O64" s="41">
        <f t="shared" si="10"/>
        <v>0</v>
      </c>
      <c r="P64" s="14">
        <f t="shared" si="11"/>
        <v>0</v>
      </c>
      <c r="Q64" s="24"/>
      <c r="R64" s="379"/>
      <c r="S64" s="380"/>
      <c r="T64" s="23"/>
      <c r="U64" s="24"/>
      <c r="Y64">
        <f t="shared" si="13"/>
        <v>152</v>
      </c>
    </row>
    <row r="65" spans="1:25" ht="46.5" customHeight="1" x14ac:dyDescent="0.15">
      <c r="A65">
        <v>151</v>
      </c>
      <c r="C65" s="11">
        <f t="shared" ca="1" si="12"/>
        <v>45807</v>
      </c>
      <c r="D65" s="12" t="str">
        <f t="shared" ca="1" si="9"/>
        <v>金</v>
      </c>
      <c r="E65" s="42"/>
      <c r="F65" s="23"/>
      <c r="G65" s="12"/>
      <c r="H65" s="377"/>
      <c r="I65" s="378"/>
      <c r="J65" s="14"/>
      <c r="K65" s="12"/>
      <c r="L65" s="32"/>
      <c r="M65" s="11">
        <f t="shared" ca="1" si="10"/>
        <v>45807</v>
      </c>
      <c r="N65" s="12" t="str">
        <f t="shared" ca="1" si="10"/>
        <v>金</v>
      </c>
      <c r="O65" s="41">
        <f t="shared" si="10"/>
        <v>0</v>
      </c>
      <c r="P65" s="14">
        <f t="shared" si="11"/>
        <v>0</v>
      </c>
      <c r="Q65" s="24"/>
      <c r="R65" s="379"/>
      <c r="S65" s="380"/>
      <c r="T65" s="23"/>
      <c r="U65" s="24"/>
      <c r="Y65">
        <f t="shared" si="13"/>
        <v>153</v>
      </c>
    </row>
    <row r="66" spans="1:25" ht="46.5" customHeight="1" x14ac:dyDescent="0.15">
      <c r="A66">
        <v>152</v>
      </c>
      <c r="C66" s="11">
        <f ca="1">1+C65</f>
        <v>45808</v>
      </c>
      <c r="D66" s="12" t="str">
        <f t="shared" ca="1" si="9"/>
        <v>土</v>
      </c>
      <c r="E66" s="42"/>
      <c r="F66" s="23"/>
      <c r="G66" s="12"/>
      <c r="H66" s="377"/>
      <c r="I66" s="378"/>
      <c r="J66" s="14"/>
      <c r="K66" s="12"/>
      <c r="L66" s="32"/>
      <c r="M66" s="11">
        <f t="shared" ca="1" si="10"/>
        <v>45808</v>
      </c>
      <c r="N66" s="12" t="str">
        <f t="shared" ca="1" si="10"/>
        <v>土</v>
      </c>
      <c r="O66" s="41">
        <f t="shared" si="10"/>
        <v>0</v>
      </c>
      <c r="P66" s="14">
        <f t="shared" si="11"/>
        <v>0</v>
      </c>
      <c r="Q66" s="24"/>
      <c r="R66" s="379"/>
      <c r="S66" s="380"/>
      <c r="T66" s="23"/>
      <c r="U66" s="24"/>
      <c r="Y66">
        <f t="shared" si="13"/>
        <v>154</v>
      </c>
    </row>
    <row r="67" spans="1:25"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5" x14ac:dyDescent="0.15">
      <c r="C68" s="13"/>
      <c r="M68" s="13"/>
    </row>
    <row r="69" spans="1:25" ht="14.25" x14ac:dyDescent="0.15">
      <c r="C69" s="8" t="s">
        <v>23</v>
      </c>
      <c r="M69" s="8" t="s">
        <v>23</v>
      </c>
    </row>
    <row r="70" spans="1:25" ht="22.5" customHeight="1" x14ac:dyDescent="0.15">
      <c r="C70" s="30"/>
      <c r="D70" s="28"/>
      <c r="E70" s="28"/>
      <c r="F70" s="28"/>
      <c r="G70" s="28"/>
      <c r="H70" s="28"/>
      <c r="I70" s="28"/>
      <c r="J70" s="28"/>
      <c r="K70" s="28"/>
      <c r="L70" s="33"/>
      <c r="M70" s="30"/>
      <c r="N70" s="28"/>
      <c r="O70" s="28"/>
      <c r="P70" s="28"/>
      <c r="Q70" s="28"/>
      <c r="R70" s="28"/>
      <c r="S70" s="28"/>
      <c r="T70" s="28"/>
      <c r="U70" s="28"/>
    </row>
    <row r="71" spans="1:25" ht="22.5" customHeight="1" x14ac:dyDescent="0.15">
      <c r="C71" s="31"/>
      <c r="D71" s="29"/>
      <c r="E71" s="29"/>
      <c r="F71" s="29"/>
      <c r="G71" s="29"/>
      <c r="H71" s="29"/>
      <c r="I71" s="29"/>
      <c r="J71" s="29"/>
      <c r="K71" s="29"/>
      <c r="L71" s="33"/>
      <c r="M71" s="31"/>
      <c r="N71" s="29"/>
      <c r="O71" s="29"/>
      <c r="P71" s="29"/>
      <c r="Q71" s="29"/>
      <c r="R71" s="29"/>
      <c r="S71" s="29"/>
      <c r="T71" s="29"/>
      <c r="U71" s="29"/>
    </row>
    <row r="72" spans="1:25" ht="22.5" customHeight="1" x14ac:dyDescent="0.15">
      <c r="C72" s="31"/>
      <c r="D72" s="29"/>
      <c r="E72" s="29"/>
      <c r="F72" s="29"/>
      <c r="G72" s="29"/>
      <c r="H72" s="29"/>
      <c r="I72" s="29"/>
      <c r="J72" s="29"/>
      <c r="K72" s="29"/>
      <c r="L72" s="33"/>
      <c r="M72" s="31"/>
      <c r="N72" s="29"/>
      <c r="O72" s="29"/>
      <c r="P72" s="29"/>
      <c r="Q72" s="29"/>
      <c r="R72" s="29"/>
      <c r="S72" s="29"/>
      <c r="T72" s="29"/>
      <c r="U72" s="29"/>
    </row>
    <row r="73" spans="1:25" ht="22.5" customHeight="1" x14ac:dyDescent="0.15">
      <c r="C73" s="31"/>
      <c r="D73" s="29"/>
      <c r="E73" s="29"/>
      <c r="F73" s="29"/>
      <c r="G73" s="29"/>
      <c r="H73" s="29"/>
      <c r="I73" s="29"/>
      <c r="J73" s="29"/>
      <c r="K73" s="29"/>
      <c r="L73" s="33"/>
      <c r="M73" s="31"/>
      <c r="N73" s="29"/>
      <c r="O73" s="29"/>
      <c r="P73" s="29"/>
      <c r="Q73" s="29"/>
      <c r="R73" s="29"/>
      <c r="S73" s="29"/>
      <c r="T73" s="29"/>
      <c r="U73" s="29"/>
    </row>
    <row r="74" spans="1:25" ht="11.25" customHeight="1" x14ac:dyDescent="0.15">
      <c r="C74" s="34"/>
      <c r="D74" s="33"/>
      <c r="E74" s="33"/>
      <c r="F74" s="33"/>
      <c r="G74" s="33"/>
      <c r="H74" s="33"/>
      <c r="I74" s="33"/>
      <c r="J74" s="33"/>
      <c r="K74" s="33"/>
      <c r="L74" s="33"/>
      <c r="M74" s="34"/>
      <c r="N74" s="33"/>
      <c r="O74" s="33"/>
      <c r="P74" s="33"/>
      <c r="Q74" s="33"/>
      <c r="R74" s="33"/>
      <c r="S74" s="33"/>
      <c r="T74" s="33"/>
      <c r="U74" s="33"/>
    </row>
    <row r="75" spans="1:25"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153</v>
      </c>
      <c r="C16" s="11">
        <f ca="1">VLOOKUP(ｶﾚﾝﾀﾞｰ!$QT$1,ｶﾚﾝﾀﾞｰ!$QS$5:$AGJ$45,6,FALSE)</f>
        <v>45809</v>
      </c>
      <c r="D16" s="12" t="str">
        <f ca="1">IF(C16="","",TEXT(C16,"AAA"))</f>
        <v>日</v>
      </c>
      <c r="E16" s="42"/>
      <c r="F16" s="23"/>
      <c r="G16" s="12"/>
      <c r="H16" s="377"/>
      <c r="I16" s="378"/>
      <c r="J16" s="14"/>
      <c r="K16" s="12"/>
      <c r="L16" s="32"/>
      <c r="M16" s="11">
        <f ca="1">C16</f>
        <v>45809</v>
      </c>
      <c r="N16" s="12" t="str">
        <f ca="1">D16</f>
        <v>日</v>
      </c>
      <c r="O16" s="41">
        <f>E16</f>
        <v>0</v>
      </c>
      <c r="P16" s="14">
        <f>F16</f>
        <v>0</v>
      </c>
      <c r="Q16" s="24"/>
      <c r="R16" s="379"/>
      <c r="S16" s="380"/>
      <c r="T16" s="23"/>
      <c r="U16" s="24"/>
    </row>
    <row r="17" spans="1:21" ht="46.5" customHeight="1" x14ac:dyDescent="0.15">
      <c r="A17">
        <v>154</v>
      </c>
      <c r="C17" s="11">
        <f ca="1">1+C16</f>
        <v>45810</v>
      </c>
      <c r="D17" s="12" t="str">
        <f t="shared" ref="D17:D25" ca="1" si="0">IF(C17="","",TEXT(C17,"AAA"))</f>
        <v>月</v>
      </c>
      <c r="E17" s="42"/>
      <c r="F17" s="23"/>
      <c r="G17" s="12"/>
      <c r="H17" s="377"/>
      <c r="I17" s="378"/>
      <c r="J17" s="14"/>
      <c r="K17" s="12"/>
      <c r="L17" s="32"/>
      <c r="M17" s="11">
        <f t="shared" ref="M17:P26" ca="1" si="1">C17</f>
        <v>45810</v>
      </c>
      <c r="N17" s="12" t="str">
        <f t="shared" ca="1" si="1"/>
        <v>月</v>
      </c>
      <c r="O17" s="41">
        <f t="shared" si="1"/>
        <v>0</v>
      </c>
      <c r="P17" s="14">
        <f t="shared" si="1"/>
        <v>0</v>
      </c>
      <c r="Q17" s="24"/>
      <c r="R17" s="379"/>
      <c r="S17" s="380"/>
      <c r="T17" s="23"/>
      <c r="U17" s="24"/>
    </row>
    <row r="18" spans="1:21" ht="46.5" customHeight="1" x14ac:dyDescent="0.15">
      <c r="A18">
        <v>155</v>
      </c>
      <c r="C18" s="11">
        <f t="shared" ref="C18:C24" ca="1" si="2">1+C17</f>
        <v>45811</v>
      </c>
      <c r="D18" s="12" t="str">
        <f t="shared" ca="1" si="0"/>
        <v>火</v>
      </c>
      <c r="E18" s="42"/>
      <c r="F18" s="23"/>
      <c r="G18" s="10"/>
      <c r="H18" s="377"/>
      <c r="I18" s="378"/>
      <c r="J18" s="14"/>
      <c r="K18" s="12"/>
      <c r="L18" s="32"/>
      <c r="M18" s="11">
        <f t="shared" ca="1" si="1"/>
        <v>45811</v>
      </c>
      <c r="N18" s="12" t="str">
        <f t="shared" ca="1" si="1"/>
        <v>火</v>
      </c>
      <c r="O18" s="41">
        <f t="shared" si="1"/>
        <v>0</v>
      </c>
      <c r="P18" s="14">
        <f t="shared" si="1"/>
        <v>0</v>
      </c>
      <c r="Q18" s="24"/>
      <c r="R18" s="379"/>
      <c r="S18" s="380"/>
      <c r="T18" s="23"/>
      <c r="U18" s="24"/>
    </row>
    <row r="19" spans="1:21" ht="46.5" customHeight="1" x14ac:dyDescent="0.15">
      <c r="A19">
        <v>156</v>
      </c>
      <c r="C19" s="11">
        <f t="shared" ca="1" si="2"/>
        <v>45812</v>
      </c>
      <c r="D19" s="12" t="str">
        <f t="shared" ca="1" si="0"/>
        <v>水</v>
      </c>
      <c r="E19" s="42"/>
      <c r="F19" s="23"/>
      <c r="G19" s="10"/>
      <c r="H19" s="377"/>
      <c r="I19" s="378"/>
      <c r="J19" s="14"/>
      <c r="K19" s="12"/>
      <c r="L19" s="32"/>
      <c r="M19" s="11">
        <f t="shared" ca="1" si="1"/>
        <v>45812</v>
      </c>
      <c r="N19" s="12" t="str">
        <f t="shared" ca="1" si="1"/>
        <v>水</v>
      </c>
      <c r="O19" s="41">
        <f t="shared" si="1"/>
        <v>0</v>
      </c>
      <c r="P19" s="14">
        <f t="shared" si="1"/>
        <v>0</v>
      </c>
      <c r="Q19" s="24"/>
      <c r="R19" s="379"/>
      <c r="S19" s="380"/>
      <c r="T19" s="23"/>
      <c r="U19" s="24"/>
    </row>
    <row r="20" spans="1:21" ht="46.5" customHeight="1" x14ac:dyDescent="0.15">
      <c r="A20">
        <v>157</v>
      </c>
      <c r="C20" s="11">
        <f t="shared" ca="1" si="2"/>
        <v>45813</v>
      </c>
      <c r="D20" s="12" t="str">
        <f t="shared" ca="1" si="0"/>
        <v>木</v>
      </c>
      <c r="E20" s="42"/>
      <c r="F20" s="23"/>
      <c r="G20" s="12"/>
      <c r="H20" s="377"/>
      <c r="I20" s="378"/>
      <c r="J20" s="14"/>
      <c r="K20" s="12"/>
      <c r="L20" s="32"/>
      <c r="M20" s="11">
        <f t="shared" ca="1" si="1"/>
        <v>45813</v>
      </c>
      <c r="N20" s="12" t="str">
        <f t="shared" ca="1" si="1"/>
        <v>木</v>
      </c>
      <c r="O20" s="41">
        <f t="shared" si="1"/>
        <v>0</v>
      </c>
      <c r="P20" s="14">
        <f t="shared" si="1"/>
        <v>0</v>
      </c>
      <c r="Q20" s="24"/>
      <c r="R20" s="379"/>
      <c r="S20" s="380"/>
      <c r="T20" s="23"/>
      <c r="U20" s="24"/>
    </row>
    <row r="21" spans="1:21" ht="46.5" customHeight="1" x14ac:dyDescent="0.15">
      <c r="A21">
        <v>158</v>
      </c>
      <c r="C21" s="11">
        <f t="shared" ca="1" si="2"/>
        <v>45814</v>
      </c>
      <c r="D21" s="12" t="str">
        <f t="shared" ca="1" si="0"/>
        <v>金</v>
      </c>
      <c r="E21" s="42"/>
      <c r="F21" s="23"/>
      <c r="G21" s="12"/>
      <c r="H21" s="377"/>
      <c r="I21" s="378"/>
      <c r="J21" s="14"/>
      <c r="K21" s="12"/>
      <c r="L21" s="32"/>
      <c r="M21" s="11">
        <f t="shared" ca="1" si="1"/>
        <v>45814</v>
      </c>
      <c r="N21" s="12" t="str">
        <f t="shared" ca="1" si="1"/>
        <v>金</v>
      </c>
      <c r="O21" s="41">
        <f t="shared" si="1"/>
        <v>0</v>
      </c>
      <c r="P21" s="14">
        <f t="shared" si="1"/>
        <v>0</v>
      </c>
      <c r="Q21" s="24"/>
      <c r="R21" s="379"/>
      <c r="S21" s="380"/>
      <c r="T21" s="23"/>
      <c r="U21" s="24"/>
    </row>
    <row r="22" spans="1:21" ht="46.5" customHeight="1" x14ac:dyDescent="0.15">
      <c r="A22">
        <v>159</v>
      </c>
      <c r="C22" s="11">
        <f t="shared" ca="1" si="2"/>
        <v>45815</v>
      </c>
      <c r="D22" s="12" t="str">
        <f t="shared" ca="1" si="0"/>
        <v>土</v>
      </c>
      <c r="E22" s="42"/>
      <c r="F22" s="23"/>
      <c r="G22" s="12"/>
      <c r="H22" s="377"/>
      <c r="I22" s="378"/>
      <c r="J22" s="14"/>
      <c r="K22" s="12"/>
      <c r="L22" s="32"/>
      <c r="M22" s="11">
        <f t="shared" ca="1" si="1"/>
        <v>45815</v>
      </c>
      <c r="N22" s="12" t="str">
        <f t="shared" ca="1" si="1"/>
        <v>土</v>
      </c>
      <c r="O22" s="41">
        <f t="shared" si="1"/>
        <v>0</v>
      </c>
      <c r="P22" s="14">
        <f t="shared" si="1"/>
        <v>0</v>
      </c>
      <c r="Q22" s="24"/>
      <c r="R22" s="379"/>
      <c r="S22" s="380"/>
      <c r="T22" s="23"/>
      <c r="U22" s="24"/>
    </row>
    <row r="23" spans="1:21" ht="46.5" customHeight="1" x14ac:dyDescent="0.15">
      <c r="A23">
        <v>160</v>
      </c>
      <c r="C23" s="11">
        <f t="shared" ca="1" si="2"/>
        <v>45816</v>
      </c>
      <c r="D23" s="12" t="str">
        <f t="shared" ca="1" si="0"/>
        <v>日</v>
      </c>
      <c r="E23" s="42"/>
      <c r="F23" s="23"/>
      <c r="G23" s="12"/>
      <c r="H23" s="377"/>
      <c r="I23" s="378"/>
      <c r="J23" s="14"/>
      <c r="K23" s="12"/>
      <c r="L23" s="32"/>
      <c r="M23" s="11">
        <f t="shared" ca="1" si="1"/>
        <v>45816</v>
      </c>
      <c r="N23" s="12" t="str">
        <f t="shared" ca="1" si="1"/>
        <v>日</v>
      </c>
      <c r="O23" s="41">
        <f t="shared" si="1"/>
        <v>0</v>
      </c>
      <c r="P23" s="14">
        <f t="shared" si="1"/>
        <v>0</v>
      </c>
      <c r="Q23" s="24"/>
      <c r="R23" s="379"/>
      <c r="S23" s="380"/>
      <c r="T23" s="23"/>
      <c r="U23" s="24"/>
    </row>
    <row r="24" spans="1:21" ht="46.5" customHeight="1" x14ac:dyDescent="0.15">
      <c r="A24">
        <v>161</v>
      </c>
      <c r="C24" s="11">
        <f t="shared" ca="1" si="2"/>
        <v>45817</v>
      </c>
      <c r="D24" s="12" t="str">
        <f t="shared" ca="1" si="0"/>
        <v>月</v>
      </c>
      <c r="E24" s="42"/>
      <c r="F24" s="23"/>
      <c r="G24" s="12"/>
      <c r="H24" s="377"/>
      <c r="I24" s="378"/>
      <c r="J24" s="14"/>
      <c r="K24" s="12"/>
      <c r="L24" s="32"/>
      <c r="M24" s="11">
        <f t="shared" ca="1" si="1"/>
        <v>45817</v>
      </c>
      <c r="N24" s="12" t="str">
        <f t="shared" ca="1" si="1"/>
        <v>月</v>
      </c>
      <c r="O24" s="41">
        <f t="shared" si="1"/>
        <v>0</v>
      </c>
      <c r="P24" s="14">
        <f t="shared" si="1"/>
        <v>0</v>
      </c>
      <c r="Q24" s="24"/>
      <c r="R24" s="379"/>
      <c r="S24" s="380"/>
      <c r="T24" s="23"/>
      <c r="U24" s="24"/>
    </row>
    <row r="25" spans="1:21" ht="46.5" customHeight="1" x14ac:dyDescent="0.15">
      <c r="A25">
        <v>162</v>
      </c>
      <c r="C25" s="11">
        <f ca="1">1+C24</f>
        <v>45818</v>
      </c>
      <c r="D25" s="12" t="str">
        <f t="shared" ca="1" si="0"/>
        <v>火</v>
      </c>
      <c r="E25" s="42"/>
      <c r="F25" s="23"/>
      <c r="G25" s="12"/>
      <c r="H25" s="377"/>
      <c r="I25" s="378"/>
      <c r="J25" s="14"/>
      <c r="K25" s="12"/>
      <c r="L25" s="32"/>
      <c r="M25" s="11">
        <f t="shared" ca="1" si="1"/>
        <v>45818</v>
      </c>
      <c r="N25" s="12" t="str">
        <f t="shared" ca="1" si="1"/>
        <v>火</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163</v>
      </c>
      <c r="C36" s="11">
        <f ca="1">1+C25</f>
        <v>45819</v>
      </c>
      <c r="D36" s="12" t="str">
        <f ca="1">IF(C36="","",TEXT(C36,"AAA"))</f>
        <v>水</v>
      </c>
      <c r="E36" s="42"/>
      <c r="F36" s="23"/>
      <c r="G36" s="12"/>
      <c r="H36" s="377"/>
      <c r="I36" s="378"/>
      <c r="J36" s="14"/>
      <c r="K36" s="12"/>
      <c r="L36" s="32"/>
      <c r="M36" s="11">
        <f t="shared" ref="M36:O46" ca="1" si="3">C36</f>
        <v>45819</v>
      </c>
      <c r="N36" s="12" t="str">
        <f t="shared" ca="1" si="3"/>
        <v>水</v>
      </c>
      <c r="O36" s="41">
        <f>E36</f>
        <v>0</v>
      </c>
      <c r="P36" s="14">
        <f t="shared" ref="P36:P46" si="4">F36</f>
        <v>0</v>
      </c>
      <c r="Q36" s="24"/>
      <c r="R36" s="379"/>
      <c r="S36" s="380"/>
      <c r="T36" s="23"/>
      <c r="U36" s="24"/>
    </row>
    <row r="37" spans="1:21" ht="46.5" customHeight="1" x14ac:dyDescent="0.15">
      <c r="A37">
        <v>164</v>
      </c>
      <c r="C37" s="11">
        <f ca="1">1+C36</f>
        <v>45820</v>
      </c>
      <c r="D37" s="12" t="str">
        <f t="shared" ref="D37:D45" ca="1" si="5">IF(C37="","",TEXT(C37,"AAA"))</f>
        <v>木</v>
      </c>
      <c r="E37" s="42"/>
      <c r="F37" s="23"/>
      <c r="G37" s="12"/>
      <c r="H37" s="377"/>
      <c r="I37" s="378"/>
      <c r="J37" s="14"/>
      <c r="K37" s="12"/>
      <c r="L37" s="32"/>
      <c r="M37" s="11">
        <f t="shared" ca="1" si="3"/>
        <v>45820</v>
      </c>
      <c r="N37" s="12" t="str">
        <f t="shared" ca="1" si="3"/>
        <v>木</v>
      </c>
      <c r="O37" s="41">
        <f t="shared" si="3"/>
        <v>0</v>
      </c>
      <c r="P37" s="14">
        <f t="shared" si="4"/>
        <v>0</v>
      </c>
      <c r="Q37" s="24"/>
      <c r="R37" s="379"/>
      <c r="S37" s="380"/>
      <c r="T37" s="23"/>
      <c r="U37" s="24"/>
    </row>
    <row r="38" spans="1:21" ht="46.5" customHeight="1" x14ac:dyDescent="0.15">
      <c r="A38">
        <v>165</v>
      </c>
      <c r="C38" s="11">
        <f t="shared" ref="C38:C45" ca="1" si="6">1+C37</f>
        <v>45821</v>
      </c>
      <c r="D38" s="12" t="str">
        <f t="shared" ca="1" si="5"/>
        <v>金</v>
      </c>
      <c r="E38" s="42"/>
      <c r="F38" s="23"/>
      <c r="G38" s="10"/>
      <c r="H38" s="377"/>
      <c r="I38" s="378"/>
      <c r="J38" s="14"/>
      <c r="K38" s="12"/>
      <c r="L38" s="32"/>
      <c r="M38" s="11">
        <f t="shared" ca="1" si="3"/>
        <v>45821</v>
      </c>
      <c r="N38" s="12" t="str">
        <f t="shared" ca="1" si="3"/>
        <v>金</v>
      </c>
      <c r="O38" s="41">
        <f t="shared" si="3"/>
        <v>0</v>
      </c>
      <c r="P38" s="14">
        <f t="shared" si="4"/>
        <v>0</v>
      </c>
      <c r="Q38" s="24"/>
      <c r="R38" s="379"/>
      <c r="S38" s="380"/>
      <c r="T38" s="23"/>
      <c r="U38" s="24"/>
    </row>
    <row r="39" spans="1:21" ht="46.5" customHeight="1" x14ac:dyDescent="0.15">
      <c r="A39">
        <v>166</v>
      </c>
      <c r="C39" s="11">
        <f t="shared" ca="1" si="6"/>
        <v>45822</v>
      </c>
      <c r="D39" s="12" t="str">
        <f t="shared" ca="1" si="5"/>
        <v>土</v>
      </c>
      <c r="E39" s="42"/>
      <c r="F39" s="23"/>
      <c r="G39" s="10"/>
      <c r="H39" s="377"/>
      <c r="I39" s="378"/>
      <c r="J39" s="14"/>
      <c r="K39" s="12"/>
      <c r="L39" s="32"/>
      <c r="M39" s="11">
        <f t="shared" ca="1" si="3"/>
        <v>45822</v>
      </c>
      <c r="N39" s="12" t="str">
        <f t="shared" ca="1" si="3"/>
        <v>土</v>
      </c>
      <c r="O39" s="41">
        <f t="shared" si="3"/>
        <v>0</v>
      </c>
      <c r="P39" s="14">
        <f t="shared" si="4"/>
        <v>0</v>
      </c>
      <c r="Q39" s="24"/>
      <c r="R39" s="379"/>
      <c r="S39" s="380"/>
      <c r="T39" s="23"/>
      <c r="U39" s="24"/>
    </row>
    <row r="40" spans="1:21" ht="46.5" customHeight="1" x14ac:dyDescent="0.15">
      <c r="A40">
        <v>167</v>
      </c>
      <c r="C40" s="11">
        <f t="shared" ca="1" si="6"/>
        <v>45823</v>
      </c>
      <c r="D40" s="12" t="str">
        <f t="shared" ca="1" si="5"/>
        <v>日</v>
      </c>
      <c r="E40" s="42"/>
      <c r="F40" s="23"/>
      <c r="G40" s="12"/>
      <c r="H40" s="377"/>
      <c r="I40" s="378"/>
      <c r="J40" s="14"/>
      <c r="K40" s="12"/>
      <c r="L40" s="32"/>
      <c r="M40" s="11">
        <f t="shared" ca="1" si="3"/>
        <v>45823</v>
      </c>
      <c r="N40" s="12" t="str">
        <f t="shared" ca="1" si="3"/>
        <v>日</v>
      </c>
      <c r="O40" s="41">
        <f t="shared" si="3"/>
        <v>0</v>
      </c>
      <c r="P40" s="14">
        <f t="shared" si="4"/>
        <v>0</v>
      </c>
      <c r="Q40" s="24"/>
      <c r="R40" s="379"/>
      <c r="S40" s="380"/>
      <c r="T40" s="23"/>
      <c r="U40" s="24"/>
    </row>
    <row r="41" spans="1:21" ht="46.5" customHeight="1" x14ac:dyDescent="0.15">
      <c r="A41">
        <v>168</v>
      </c>
      <c r="C41" s="11">
        <f t="shared" ca="1" si="6"/>
        <v>45824</v>
      </c>
      <c r="D41" s="12" t="str">
        <f t="shared" ca="1" si="5"/>
        <v>月</v>
      </c>
      <c r="E41" s="42"/>
      <c r="F41" s="23"/>
      <c r="G41" s="12"/>
      <c r="H41" s="377"/>
      <c r="I41" s="378"/>
      <c r="J41" s="14"/>
      <c r="K41" s="12"/>
      <c r="L41" s="32"/>
      <c r="M41" s="11">
        <f t="shared" ca="1" si="3"/>
        <v>45824</v>
      </c>
      <c r="N41" s="12" t="str">
        <f t="shared" ca="1" si="3"/>
        <v>月</v>
      </c>
      <c r="O41" s="41">
        <f t="shared" si="3"/>
        <v>0</v>
      </c>
      <c r="P41" s="14">
        <f t="shared" si="4"/>
        <v>0</v>
      </c>
      <c r="Q41" s="24"/>
      <c r="R41" s="379"/>
      <c r="S41" s="380"/>
      <c r="T41" s="23"/>
      <c r="U41" s="24"/>
    </row>
    <row r="42" spans="1:21" ht="46.5" customHeight="1" x14ac:dyDescent="0.15">
      <c r="A42">
        <v>169</v>
      </c>
      <c r="C42" s="11">
        <f t="shared" ca="1" si="6"/>
        <v>45825</v>
      </c>
      <c r="D42" s="12" t="str">
        <f t="shared" ca="1" si="5"/>
        <v>火</v>
      </c>
      <c r="E42" s="42"/>
      <c r="F42" s="23"/>
      <c r="G42" s="12"/>
      <c r="H42" s="377"/>
      <c r="I42" s="378"/>
      <c r="J42" s="14"/>
      <c r="K42" s="12"/>
      <c r="L42" s="32"/>
      <c r="M42" s="11">
        <f t="shared" ca="1" si="3"/>
        <v>45825</v>
      </c>
      <c r="N42" s="12" t="str">
        <f t="shared" ca="1" si="3"/>
        <v>火</v>
      </c>
      <c r="O42" s="41">
        <f t="shared" si="3"/>
        <v>0</v>
      </c>
      <c r="P42" s="14">
        <f t="shared" si="4"/>
        <v>0</v>
      </c>
      <c r="Q42" s="24"/>
      <c r="R42" s="379"/>
      <c r="S42" s="380"/>
      <c r="T42" s="23"/>
      <c r="U42" s="24"/>
    </row>
    <row r="43" spans="1:21" ht="46.5" customHeight="1" x14ac:dyDescent="0.15">
      <c r="A43">
        <v>170</v>
      </c>
      <c r="C43" s="11">
        <f t="shared" ca="1" si="6"/>
        <v>45826</v>
      </c>
      <c r="D43" s="12" t="str">
        <f t="shared" ca="1" si="5"/>
        <v>水</v>
      </c>
      <c r="E43" s="42"/>
      <c r="F43" s="23"/>
      <c r="G43" s="12"/>
      <c r="H43" s="377"/>
      <c r="I43" s="378"/>
      <c r="J43" s="14"/>
      <c r="K43" s="12"/>
      <c r="L43" s="32"/>
      <c r="M43" s="11">
        <f t="shared" ca="1" si="3"/>
        <v>45826</v>
      </c>
      <c r="N43" s="12" t="str">
        <f t="shared" ca="1" si="3"/>
        <v>水</v>
      </c>
      <c r="O43" s="41">
        <f t="shared" si="3"/>
        <v>0</v>
      </c>
      <c r="P43" s="14">
        <f t="shared" si="4"/>
        <v>0</v>
      </c>
      <c r="Q43" s="24"/>
      <c r="R43" s="379"/>
      <c r="S43" s="380"/>
      <c r="T43" s="23"/>
      <c r="U43" s="24"/>
    </row>
    <row r="44" spans="1:21" ht="46.5" customHeight="1" x14ac:dyDescent="0.15">
      <c r="A44">
        <v>171</v>
      </c>
      <c r="C44" s="11">
        <f t="shared" ca="1" si="6"/>
        <v>45827</v>
      </c>
      <c r="D44" s="12" t="str">
        <f t="shared" ca="1" si="5"/>
        <v>木</v>
      </c>
      <c r="E44" s="42"/>
      <c r="F44" s="23"/>
      <c r="G44" s="12"/>
      <c r="H44" s="377"/>
      <c r="I44" s="378"/>
      <c r="J44" s="14"/>
      <c r="K44" s="12"/>
      <c r="L44" s="32"/>
      <c r="M44" s="11">
        <f t="shared" ca="1" si="3"/>
        <v>45827</v>
      </c>
      <c r="N44" s="12" t="str">
        <f t="shared" ca="1" si="3"/>
        <v>木</v>
      </c>
      <c r="O44" s="41">
        <f t="shared" si="3"/>
        <v>0</v>
      </c>
      <c r="P44" s="14">
        <f t="shared" si="4"/>
        <v>0</v>
      </c>
      <c r="Q44" s="24"/>
      <c r="R44" s="379"/>
      <c r="S44" s="380"/>
      <c r="T44" s="23"/>
      <c r="U44" s="24"/>
    </row>
    <row r="45" spans="1:21" ht="46.5" customHeight="1" x14ac:dyDescent="0.15">
      <c r="A45">
        <v>172</v>
      </c>
      <c r="C45" s="11">
        <f t="shared" ca="1" si="6"/>
        <v>45828</v>
      </c>
      <c r="D45" s="12" t="str">
        <f t="shared" ca="1" si="5"/>
        <v>金</v>
      </c>
      <c r="E45" s="42"/>
      <c r="F45" s="23"/>
      <c r="G45" s="12"/>
      <c r="H45" s="377"/>
      <c r="I45" s="378"/>
      <c r="J45" s="14"/>
      <c r="K45" s="12"/>
      <c r="L45" s="32"/>
      <c r="M45" s="11">
        <f t="shared" ca="1" si="3"/>
        <v>45828</v>
      </c>
      <c r="N45" s="12" t="str">
        <f t="shared" ca="1" si="3"/>
        <v>金</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173</v>
      </c>
      <c r="C56" s="11">
        <f ca="1">1+C45</f>
        <v>45829</v>
      </c>
      <c r="D56" s="12" t="str">
        <f t="shared" ref="D56:D66" ca="1" si="7">IF(C56="","",TEXT(C56,"AAA"))</f>
        <v>土</v>
      </c>
      <c r="E56" s="42"/>
      <c r="F56" s="23"/>
      <c r="G56" s="12"/>
      <c r="H56" s="377"/>
      <c r="I56" s="378"/>
      <c r="J56" s="14"/>
      <c r="K56" s="12"/>
      <c r="L56" s="32"/>
      <c r="M56" s="11">
        <f t="shared" ref="M56:O66" ca="1" si="8">C56</f>
        <v>45829</v>
      </c>
      <c r="N56" s="12" t="str">
        <f t="shared" ca="1" si="8"/>
        <v>土</v>
      </c>
      <c r="O56" s="41">
        <f>E56</f>
        <v>0</v>
      </c>
      <c r="P56" s="14">
        <f t="shared" ref="P56:P66" si="9">F56</f>
        <v>0</v>
      </c>
      <c r="Q56" s="24"/>
      <c r="R56" s="379"/>
      <c r="S56" s="380"/>
      <c r="T56" s="23"/>
      <c r="U56" s="24"/>
    </row>
    <row r="57" spans="1:21" ht="46.5" customHeight="1" x14ac:dyDescent="0.15">
      <c r="A57">
        <v>174</v>
      </c>
      <c r="C57" s="11">
        <f ca="1">1+C56</f>
        <v>45830</v>
      </c>
      <c r="D57" s="12" t="str">
        <f t="shared" ca="1" si="7"/>
        <v>日</v>
      </c>
      <c r="E57" s="42"/>
      <c r="F57" s="23"/>
      <c r="G57" s="12"/>
      <c r="H57" s="377"/>
      <c r="I57" s="378"/>
      <c r="J57" s="14"/>
      <c r="K57" s="12"/>
      <c r="L57" s="32"/>
      <c r="M57" s="11">
        <f t="shared" ca="1" si="8"/>
        <v>45830</v>
      </c>
      <c r="N57" s="12" t="str">
        <f t="shared" ca="1" si="8"/>
        <v>日</v>
      </c>
      <c r="O57" s="41">
        <f t="shared" si="8"/>
        <v>0</v>
      </c>
      <c r="P57" s="14">
        <f t="shared" si="9"/>
        <v>0</v>
      </c>
      <c r="Q57" s="24"/>
      <c r="R57" s="379"/>
      <c r="S57" s="380"/>
      <c r="T57" s="23"/>
      <c r="U57" s="24"/>
    </row>
    <row r="58" spans="1:21" ht="46.5" customHeight="1" x14ac:dyDescent="0.15">
      <c r="A58">
        <v>175</v>
      </c>
      <c r="C58" s="11">
        <f t="shared" ref="C58:C65" ca="1" si="10">1+C57</f>
        <v>45831</v>
      </c>
      <c r="D58" s="12" t="str">
        <f t="shared" ca="1" si="7"/>
        <v>月</v>
      </c>
      <c r="E58" s="42"/>
      <c r="F58" s="23"/>
      <c r="G58" s="10"/>
      <c r="H58" s="377"/>
      <c r="I58" s="378"/>
      <c r="J58" s="14"/>
      <c r="K58" s="12"/>
      <c r="L58" s="32"/>
      <c r="M58" s="11">
        <f t="shared" ca="1" si="8"/>
        <v>45831</v>
      </c>
      <c r="N58" s="12" t="str">
        <f t="shared" ca="1" si="8"/>
        <v>月</v>
      </c>
      <c r="O58" s="41">
        <f t="shared" si="8"/>
        <v>0</v>
      </c>
      <c r="P58" s="14">
        <f t="shared" si="9"/>
        <v>0</v>
      </c>
      <c r="Q58" s="24"/>
      <c r="R58" s="379"/>
      <c r="S58" s="380"/>
      <c r="T58" s="23"/>
      <c r="U58" s="24"/>
    </row>
    <row r="59" spans="1:21" ht="46.5" customHeight="1" x14ac:dyDescent="0.15">
      <c r="A59">
        <v>176</v>
      </c>
      <c r="C59" s="11">
        <f t="shared" ca="1" si="10"/>
        <v>45832</v>
      </c>
      <c r="D59" s="12" t="str">
        <f t="shared" ca="1" si="7"/>
        <v>火</v>
      </c>
      <c r="E59" s="42"/>
      <c r="F59" s="23"/>
      <c r="G59" s="10"/>
      <c r="H59" s="377"/>
      <c r="I59" s="378"/>
      <c r="J59" s="14"/>
      <c r="K59" s="12"/>
      <c r="L59" s="32"/>
      <c r="M59" s="11">
        <f t="shared" ca="1" si="8"/>
        <v>45832</v>
      </c>
      <c r="N59" s="12" t="str">
        <f t="shared" ca="1" si="8"/>
        <v>火</v>
      </c>
      <c r="O59" s="41">
        <f t="shared" si="8"/>
        <v>0</v>
      </c>
      <c r="P59" s="14">
        <f t="shared" si="9"/>
        <v>0</v>
      </c>
      <c r="Q59" s="24"/>
      <c r="R59" s="379"/>
      <c r="S59" s="380"/>
      <c r="T59" s="23"/>
      <c r="U59" s="24"/>
    </row>
    <row r="60" spans="1:21" ht="46.5" customHeight="1" x14ac:dyDescent="0.15">
      <c r="A60">
        <v>177</v>
      </c>
      <c r="C60" s="11">
        <f t="shared" ca="1" si="10"/>
        <v>45833</v>
      </c>
      <c r="D60" s="12" t="str">
        <f t="shared" ca="1" si="7"/>
        <v>水</v>
      </c>
      <c r="E60" s="42"/>
      <c r="F60" s="23"/>
      <c r="G60" s="12"/>
      <c r="H60" s="377"/>
      <c r="I60" s="378"/>
      <c r="J60" s="14"/>
      <c r="K60" s="12"/>
      <c r="L60" s="32"/>
      <c r="M60" s="11">
        <f t="shared" ca="1" si="8"/>
        <v>45833</v>
      </c>
      <c r="N60" s="12" t="str">
        <f t="shared" ca="1" si="8"/>
        <v>水</v>
      </c>
      <c r="O60" s="41">
        <f t="shared" si="8"/>
        <v>0</v>
      </c>
      <c r="P60" s="14">
        <f t="shared" si="9"/>
        <v>0</v>
      </c>
      <c r="Q60" s="24"/>
      <c r="R60" s="379"/>
      <c r="S60" s="380"/>
      <c r="T60" s="23"/>
      <c r="U60" s="24"/>
    </row>
    <row r="61" spans="1:21" ht="46.5" customHeight="1" x14ac:dyDescent="0.15">
      <c r="A61">
        <v>178</v>
      </c>
      <c r="C61" s="11">
        <f t="shared" ca="1" si="10"/>
        <v>45834</v>
      </c>
      <c r="D61" s="12" t="str">
        <f t="shared" ca="1" si="7"/>
        <v>木</v>
      </c>
      <c r="E61" s="42"/>
      <c r="F61" s="23"/>
      <c r="G61" s="12"/>
      <c r="H61" s="377"/>
      <c r="I61" s="378"/>
      <c r="J61" s="14"/>
      <c r="K61" s="12"/>
      <c r="L61" s="32"/>
      <c r="M61" s="11">
        <f t="shared" ca="1" si="8"/>
        <v>45834</v>
      </c>
      <c r="N61" s="12" t="str">
        <f t="shared" ca="1" si="8"/>
        <v>木</v>
      </c>
      <c r="O61" s="41">
        <f t="shared" si="8"/>
        <v>0</v>
      </c>
      <c r="P61" s="14">
        <f t="shared" si="9"/>
        <v>0</v>
      </c>
      <c r="Q61" s="24"/>
      <c r="R61" s="379"/>
      <c r="S61" s="380"/>
      <c r="T61" s="23"/>
      <c r="U61" s="24"/>
    </row>
    <row r="62" spans="1:21" ht="46.5" customHeight="1" x14ac:dyDescent="0.15">
      <c r="A62">
        <v>179</v>
      </c>
      <c r="C62" s="11">
        <f t="shared" ca="1" si="10"/>
        <v>45835</v>
      </c>
      <c r="D62" s="12" t="str">
        <f t="shared" ca="1" si="7"/>
        <v>金</v>
      </c>
      <c r="E62" s="42"/>
      <c r="F62" s="23"/>
      <c r="G62" s="12"/>
      <c r="H62" s="377"/>
      <c r="I62" s="378"/>
      <c r="J62" s="14"/>
      <c r="K62" s="12"/>
      <c r="L62" s="32"/>
      <c r="M62" s="11">
        <f t="shared" ca="1" si="8"/>
        <v>45835</v>
      </c>
      <c r="N62" s="12" t="str">
        <f t="shared" ca="1" si="8"/>
        <v>金</v>
      </c>
      <c r="O62" s="41">
        <f t="shared" si="8"/>
        <v>0</v>
      </c>
      <c r="P62" s="14">
        <f t="shared" si="9"/>
        <v>0</v>
      </c>
      <c r="Q62" s="24"/>
      <c r="R62" s="379"/>
      <c r="S62" s="380"/>
      <c r="T62" s="23"/>
      <c r="U62" s="24"/>
    </row>
    <row r="63" spans="1:21" ht="46.5" customHeight="1" x14ac:dyDescent="0.15">
      <c r="A63">
        <v>180</v>
      </c>
      <c r="C63" s="11">
        <f t="shared" ca="1" si="10"/>
        <v>45836</v>
      </c>
      <c r="D63" s="12" t="str">
        <f t="shared" ca="1" si="7"/>
        <v>土</v>
      </c>
      <c r="E63" s="42"/>
      <c r="F63" s="23"/>
      <c r="G63" s="12"/>
      <c r="H63" s="377"/>
      <c r="I63" s="378"/>
      <c r="J63" s="14"/>
      <c r="K63" s="12"/>
      <c r="L63" s="32"/>
      <c r="M63" s="11">
        <f t="shared" ca="1" si="8"/>
        <v>45836</v>
      </c>
      <c r="N63" s="12" t="str">
        <f t="shared" ca="1" si="8"/>
        <v>土</v>
      </c>
      <c r="O63" s="41">
        <f t="shared" si="8"/>
        <v>0</v>
      </c>
      <c r="P63" s="14">
        <f t="shared" si="9"/>
        <v>0</v>
      </c>
      <c r="Q63" s="24"/>
      <c r="R63" s="379"/>
      <c r="S63" s="380"/>
      <c r="T63" s="23"/>
      <c r="U63" s="24"/>
    </row>
    <row r="64" spans="1:21" ht="46.5" customHeight="1" x14ac:dyDescent="0.15">
      <c r="A64">
        <v>181</v>
      </c>
      <c r="C64" s="11">
        <f t="shared" ca="1" si="10"/>
        <v>45837</v>
      </c>
      <c r="D64" s="12" t="str">
        <f t="shared" ca="1" si="7"/>
        <v>日</v>
      </c>
      <c r="E64" s="42"/>
      <c r="F64" s="23"/>
      <c r="G64" s="12"/>
      <c r="H64" s="377"/>
      <c r="I64" s="378"/>
      <c r="J64" s="14"/>
      <c r="K64" s="12"/>
      <c r="L64" s="32"/>
      <c r="M64" s="11">
        <f t="shared" ca="1" si="8"/>
        <v>45837</v>
      </c>
      <c r="N64" s="12" t="str">
        <f t="shared" ca="1" si="8"/>
        <v>日</v>
      </c>
      <c r="O64" s="41">
        <f t="shared" si="8"/>
        <v>0</v>
      </c>
      <c r="P64" s="14">
        <f t="shared" si="9"/>
        <v>0</v>
      </c>
      <c r="Q64" s="24"/>
      <c r="R64" s="379"/>
      <c r="S64" s="380"/>
      <c r="T64" s="23"/>
      <c r="U64" s="24"/>
    </row>
    <row r="65" spans="1:21" ht="46.5" customHeight="1" x14ac:dyDescent="0.15">
      <c r="A65">
        <v>182</v>
      </c>
      <c r="C65" s="11">
        <f t="shared" ca="1" si="10"/>
        <v>45838</v>
      </c>
      <c r="D65" s="12" t="str">
        <f t="shared" ca="1" si="7"/>
        <v>月</v>
      </c>
      <c r="E65" s="42"/>
      <c r="F65" s="23"/>
      <c r="G65" s="12"/>
      <c r="H65" s="377"/>
      <c r="I65" s="378"/>
      <c r="J65" s="14"/>
      <c r="K65" s="12"/>
      <c r="L65" s="32"/>
      <c r="M65" s="11">
        <f t="shared" ca="1" si="8"/>
        <v>45838</v>
      </c>
      <c r="N65" s="12" t="str">
        <f t="shared" ca="1" si="8"/>
        <v>月</v>
      </c>
      <c r="O65" s="41">
        <f t="shared" si="8"/>
        <v>0</v>
      </c>
      <c r="P65" s="14">
        <f t="shared" si="9"/>
        <v>0</v>
      </c>
      <c r="Q65" s="24"/>
      <c r="R65" s="379"/>
      <c r="S65" s="380"/>
      <c r="T65" s="23"/>
      <c r="U65" s="24"/>
    </row>
    <row r="66" spans="1:21" ht="46.5" customHeight="1" x14ac:dyDescent="0.15">
      <c r="C66" s="11">
        <f ca="1">1+C65</f>
        <v>45839</v>
      </c>
      <c r="D66" s="12" t="str">
        <f t="shared" ca="1" si="7"/>
        <v>火</v>
      </c>
      <c r="E66" s="42"/>
      <c r="F66" s="23"/>
      <c r="G66" s="12"/>
      <c r="H66" s="377"/>
      <c r="I66" s="378"/>
      <c r="J66" s="14"/>
      <c r="K66" s="12"/>
      <c r="L66" s="32"/>
      <c r="M66" s="11">
        <f t="shared" ca="1" si="8"/>
        <v>45839</v>
      </c>
      <c r="N66" s="12" t="str">
        <f t="shared" ca="1" si="8"/>
        <v>火</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formula1>$X$5:$X$7</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382" t="s">
        <v>28</v>
      </c>
      <c r="D4" s="382"/>
      <c r="E4" s="382"/>
      <c r="F4" s="382"/>
      <c r="G4" s="382"/>
      <c r="H4" s="382"/>
      <c r="I4" s="382"/>
      <c r="J4" s="382"/>
      <c r="K4" s="382"/>
      <c r="L4" s="5"/>
      <c r="M4" s="382" t="s">
        <v>29</v>
      </c>
      <c r="N4" s="382"/>
      <c r="O4" s="382"/>
      <c r="P4" s="382"/>
      <c r="Q4" s="382"/>
      <c r="R4" s="382"/>
      <c r="S4" s="382"/>
      <c r="T4" s="382"/>
      <c r="U4" s="382"/>
      <c r="V4" s="5"/>
      <c r="W4" s="5"/>
    </row>
    <row r="5" spans="1:24" x14ac:dyDescent="0.15">
      <c r="C5" s="6"/>
      <c r="M5" s="6"/>
      <c r="X5" s="3"/>
    </row>
    <row r="6" spans="1:24" x14ac:dyDescent="0.15">
      <c r="C6" s="6"/>
      <c r="I6" s="384" t="e">
        <f>初期入力!#REF!</f>
        <v>#REF!</v>
      </c>
      <c r="J6" s="384"/>
      <c r="K6" s="384"/>
      <c r="M6" s="6"/>
      <c r="S6" s="384" t="e">
        <f>初期入力!#REF!</f>
        <v>#REF!</v>
      </c>
      <c r="T6" s="384"/>
      <c r="U6" s="384"/>
      <c r="X6" s="2" t="s">
        <v>11</v>
      </c>
    </row>
    <row r="7" spans="1:24" ht="13.5" customHeight="1" x14ac:dyDescent="0.15">
      <c r="C7" s="4"/>
      <c r="D7" s="384">
        <f>初期入力!$D$5</f>
        <v>0</v>
      </c>
      <c r="E7" s="384"/>
      <c r="F7" s="384"/>
      <c r="I7" s="384"/>
      <c r="J7" s="384"/>
      <c r="K7" s="384"/>
      <c r="M7" s="4"/>
      <c r="N7" s="384">
        <f>初期入力!$D$5</f>
        <v>0</v>
      </c>
      <c r="O7" s="384"/>
      <c r="P7" s="384"/>
      <c r="S7" s="384"/>
      <c r="T7" s="384"/>
      <c r="U7" s="384"/>
      <c r="X7" s="2" t="s">
        <v>30</v>
      </c>
    </row>
    <row r="8" spans="1:24" ht="14.25" x14ac:dyDescent="0.15">
      <c r="C8" s="8" t="s">
        <v>24</v>
      </c>
      <c r="D8" s="385"/>
      <c r="E8" s="385"/>
      <c r="F8" s="385"/>
      <c r="H8" s="9" t="s">
        <v>25</v>
      </c>
      <c r="I8" s="385"/>
      <c r="J8" s="385"/>
      <c r="K8" s="385"/>
      <c r="L8" s="27"/>
      <c r="M8" s="8" t="s">
        <v>24</v>
      </c>
      <c r="N8" s="385"/>
      <c r="O8" s="385"/>
      <c r="P8" s="385"/>
      <c r="R8" s="9" t="s">
        <v>25</v>
      </c>
      <c r="S8" s="385"/>
      <c r="T8" s="385"/>
      <c r="U8" s="385"/>
    </row>
    <row r="9" spans="1:24" x14ac:dyDescent="0.15">
      <c r="W9" s="3"/>
      <c r="X9" s="3"/>
    </row>
    <row r="10" spans="1:24" ht="14.25" x14ac:dyDescent="0.15">
      <c r="C10" s="4"/>
      <c r="H10" s="8" t="s">
        <v>26</v>
      </c>
      <c r="I10" s="386" t="e">
        <f>初期入力!#REF!</f>
        <v>#REF!</v>
      </c>
      <c r="J10" s="386"/>
      <c r="K10" s="386"/>
      <c r="L10" s="27"/>
      <c r="M10" s="4"/>
      <c r="R10" s="8" t="s">
        <v>26</v>
      </c>
      <c r="S10" s="386" t="e">
        <f>初期入力!#REF!</f>
        <v>#REF!</v>
      </c>
      <c r="T10" s="386"/>
      <c r="U10" s="386"/>
      <c r="W10" s="67" t="s">
        <v>14</v>
      </c>
      <c r="X10" s="2" t="s">
        <v>33</v>
      </c>
    </row>
    <row r="11" spans="1:24" x14ac:dyDescent="0.15">
      <c r="C11" s="4"/>
      <c r="M11" s="4"/>
      <c r="W11" s="68" t="s">
        <v>13</v>
      </c>
      <c r="X11" s="2" t="s">
        <v>42</v>
      </c>
    </row>
    <row r="12" spans="1:24" ht="13.5" customHeight="1" x14ac:dyDescent="0.15">
      <c r="C12" s="387" t="s">
        <v>31</v>
      </c>
      <c r="D12" s="387" t="s">
        <v>32</v>
      </c>
      <c r="E12" s="383" t="s">
        <v>18</v>
      </c>
      <c r="F12" s="381"/>
      <c r="G12" s="381" t="s">
        <v>19</v>
      </c>
      <c r="H12" s="381"/>
      <c r="I12" s="381"/>
      <c r="J12" s="381"/>
      <c r="K12" s="381"/>
      <c r="L12" s="32"/>
      <c r="M12" s="387" t="s">
        <v>31</v>
      </c>
      <c r="N12" s="387" t="s">
        <v>32</v>
      </c>
      <c r="O12" s="383" t="s">
        <v>18</v>
      </c>
      <c r="P12" s="381"/>
      <c r="Q12" s="381" t="s">
        <v>19</v>
      </c>
      <c r="R12" s="381"/>
      <c r="S12" s="381"/>
      <c r="T12" s="381"/>
      <c r="U12" s="381"/>
    </row>
    <row r="13" spans="1:24" x14ac:dyDescent="0.15">
      <c r="C13" s="388"/>
      <c r="D13" s="388"/>
      <c r="E13" s="383"/>
      <c r="F13" s="381"/>
      <c r="G13" s="381"/>
      <c r="H13" s="381"/>
      <c r="I13" s="381"/>
      <c r="J13" s="381"/>
      <c r="K13" s="381"/>
      <c r="L13" s="32"/>
      <c r="M13" s="388"/>
      <c r="N13" s="388"/>
      <c r="O13" s="383"/>
      <c r="P13" s="381"/>
      <c r="Q13" s="381"/>
      <c r="R13" s="381"/>
      <c r="S13" s="381"/>
      <c r="T13" s="381"/>
      <c r="U13" s="381"/>
    </row>
    <row r="14" spans="1:24" x14ac:dyDescent="0.15">
      <c r="C14" s="388"/>
      <c r="D14" s="388"/>
      <c r="E14" s="383" t="s">
        <v>20</v>
      </c>
      <c r="F14" s="381"/>
      <c r="G14" s="381" t="s">
        <v>27</v>
      </c>
      <c r="H14" s="381" t="s">
        <v>21</v>
      </c>
      <c r="I14" s="381"/>
      <c r="J14" s="381"/>
      <c r="K14" s="381" t="s">
        <v>22</v>
      </c>
      <c r="L14" s="32"/>
      <c r="M14" s="388"/>
      <c r="N14" s="388"/>
      <c r="O14" s="383" t="s">
        <v>20</v>
      </c>
      <c r="P14" s="381"/>
      <c r="Q14" s="381" t="s">
        <v>27</v>
      </c>
      <c r="R14" s="381" t="s">
        <v>21</v>
      </c>
      <c r="S14" s="381"/>
      <c r="T14" s="381"/>
      <c r="U14" s="381" t="s">
        <v>22</v>
      </c>
    </row>
    <row r="15" spans="1:24" x14ac:dyDescent="0.15">
      <c r="C15" s="389"/>
      <c r="D15" s="389"/>
      <c r="E15" s="383"/>
      <c r="F15" s="381"/>
      <c r="G15" s="381"/>
      <c r="H15" s="381"/>
      <c r="I15" s="381"/>
      <c r="J15" s="381"/>
      <c r="K15" s="381"/>
      <c r="L15" s="32"/>
      <c r="M15" s="389"/>
      <c r="N15" s="389"/>
      <c r="O15" s="383"/>
      <c r="P15" s="381"/>
      <c r="Q15" s="381"/>
      <c r="R15" s="381"/>
      <c r="S15" s="381"/>
      <c r="T15" s="381"/>
      <c r="U15" s="381"/>
    </row>
    <row r="16" spans="1:24" ht="46.5" customHeight="1" x14ac:dyDescent="0.15">
      <c r="A16">
        <v>183</v>
      </c>
      <c r="C16" s="11">
        <f ca="1">VLOOKUP(ｶﾚﾝﾀﾞｰ!$QT$1,ｶﾚﾝﾀﾞｰ!$QS$5:$AGJ$45,7,FALSE)</f>
        <v>45839</v>
      </c>
      <c r="D16" s="12" t="str">
        <f ca="1">IF(C16="","",TEXT(C16,"AAA"))</f>
        <v>火</v>
      </c>
      <c r="E16" s="42"/>
      <c r="F16" s="23"/>
      <c r="G16" s="12"/>
      <c r="H16" s="377"/>
      <c r="I16" s="378"/>
      <c r="J16" s="14"/>
      <c r="K16" s="12"/>
      <c r="L16" s="32"/>
      <c r="M16" s="11">
        <f ca="1">C16</f>
        <v>45839</v>
      </c>
      <c r="N16" s="12" t="str">
        <f ca="1">D16</f>
        <v>火</v>
      </c>
      <c r="O16" s="41">
        <f>E16</f>
        <v>0</v>
      </c>
      <c r="P16" s="14">
        <f>F16</f>
        <v>0</v>
      </c>
      <c r="Q16" s="24"/>
      <c r="R16" s="379"/>
      <c r="S16" s="380"/>
      <c r="T16" s="23"/>
      <c r="U16" s="24"/>
    </row>
    <row r="17" spans="1:21" ht="46.5" customHeight="1" x14ac:dyDescent="0.15">
      <c r="A17">
        <v>184</v>
      </c>
      <c r="C17" s="11">
        <f ca="1">1+C16</f>
        <v>45840</v>
      </c>
      <c r="D17" s="12" t="str">
        <f t="shared" ref="D17:D25" ca="1" si="0">IF(C17="","",TEXT(C17,"AAA"))</f>
        <v>水</v>
      </c>
      <c r="E17" s="42"/>
      <c r="F17" s="23"/>
      <c r="G17" s="12"/>
      <c r="H17" s="377"/>
      <c r="I17" s="378"/>
      <c r="J17" s="14"/>
      <c r="K17" s="12"/>
      <c r="L17" s="32"/>
      <c r="M17" s="11">
        <f t="shared" ref="M17:P26" ca="1" si="1">C17</f>
        <v>45840</v>
      </c>
      <c r="N17" s="12" t="str">
        <f t="shared" ca="1" si="1"/>
        <v>水</v>
      </c>
      <c r="O17" s="41">
        <f t="shared" si="1"/>
        <v>0</v>
      </c>
      <c r="P17" s="14">
        <f t="shared" si="1"/>
        <v>0</v>
      </c>
      <c r="Q17" s="24"/>
      <c r="R17" s="379"/>
      <c r="S17" s="380"/>
      <c r="T17" s="23"/>
      <c r="U17" s="24"/>
    </row>
    <row r="18" spans="1:21" ht="46.5" customHeight="1" x14ac:dyDescent="0.15">
      <c r="A18">
        <v>185</v>
      </c>
      <c r="C18" s="11">
        <f t="shared" ref="C18:C24" ca="1" si="2">1+C17</f>
        <v>45841</v>
      </c>
      <c r="D18" s="12" t="str">
        <f t="shared" ca="1" si="0"/>
        <v>木</v>
      </c>
      <c r="E18" s="42"/>
      <c r="F18" s="23"/>
      <c r="G18" s="10"/>
      <c r="H18" s="377"/>
      <c r="I18" s="378"/>
      <c r="J18" s="14"/>
      <c r="K18" s="12"/>
      <c r="L18" s="32"/>
      <c r="M18" s="11">
        <f t="shared" ca="1" si="1"/>
        <v>45841</v>
      </c>
      <c r="N18" s="12" t="str">
        <f t="shared" ca="1" si="1"/>
        <v>木</v>
      </c>
      <c r="O18" s="41">
        <f t="shared" si="1"/>
        <v>0</v>
      </c>
      <c r="P18" s="14">
        <f t="shared" si="1"/>
        <v>0</v>
      </c>
      <c r="Q18" s="24"/>
      <c r="R18" s="379"/>
      <c r="S18" s="380"/>
      <c r="T18" s="23"/>
      <c r="U18" s="24"/>
    </row>
    <row r="19" spans="1:21" ht="46.5" customHeight="1" x14ac:dyDescent="0.15">
      <c r="A19">
        <v>186</v>
      </c>
      <c r="C19" s="11">
        <f t="shared" ca="1" si="2"/>
        <v>45842</v>
      </c>
      <c r="D19" s="12" t="str">
        <f t="shared" ca="1" si="0"/>
        <v>金</v>
      </c>
      <c r="E19" s="42"/>
      <c r="F19" s="23"/>
      <c r="G19" s="10"/>
      <c r="H19" s="377"/>
      <c r="I19" s="378"/>
      <c r="J19" s="14"/>
      <c r="K19" s="12"/>
      <c r="L19" s="32"/>
      <c r="M19" s="11">
        <f t="shared" ca="1" si="1"/>
        <v>45842</v>
      </c>
      <c r="N19" s="12" t="str">
        <f t="shared" ca="1" si="1"/>
        <v>金</v>
      </c>
      <c r="O19" s="41">
        <f t="shared" si="1"/>
        <v>0</v>
      </c>
      <c r="P19" s="14">
        <f t="shared" si="1"/>
        <v>0</v>
      </c>
      <c r="Q19" s="24"/>
      <c r="R19" s="379"/>
      <c r="S19" s="380"/>
      <c r="T19" s="23"/>
      <c r="U19" s="24"/>
    </row>
    <row r="20" spans="1:21" ht="46.5" customHeight="1" x14ac:dyDescent="0.15">
      <c r="A20">
        <v>187</v>
      </c>
      <c r="C20" s="11">
        <f t="shared" ca="1" si="2"/>
        <v>45843</v>
      </c>
      <c r="D20" s="12" t="str">
        <f t="shared" ca="1" si="0"/>
        <v>土</v>
      </c>
      <c r="E20" s="42"/>
      <c r="F20" s="23"/>
      <c r="G20" s="12"/>
      <c r="H20" s="377"/>
      <c r="I20" s="378"/>
      <c r="J20" s="14"/>
      <c r="K20" s="12"/>
      <c r="L20" s="32"/>
      <c r="M20" s="11">
        <f t="shared" ca="1" si="1"/>
        <v>45843</v>
      </c>
      <c r="N20" s="12" t="str">
        <f t="shared" ca="1" si="1"/>
        <v>土</v>
      </c>
      <c r="O20" s="41">
        <f t="shared" si="1"/>
        <v>0</v>
      </c>
      <c r="P20" s="14">
        <f t="shared" si="1"/>
        <v>0</v>
      </c>
      <c r="Q20" s="24"/>
      <c r="R20" s="379"/>
      <c r="S20" s="380"/>
      <c r="T20" s="23"/>
      <c r="U20" s="24"/>
    </row>
    <row r="21" spans="1:21" ht="46.5" customHeight="1" x14ac:dyDescent="0.15">
      <c r="A21">
        <v>188</v>
      </c>
      <c r="C21" s="11">
        <f t="shared" ca="1" si="2"/>
        <v>45844</v>
      </c>
      <c r="D21" s="12" t="str">
        <f t="shared" ca="1" si="0"/>
        <v>日</v>
      </c>
      <c r="E21" s="42"/>
      <c r="F21" s="23"/>
      <c r="G21" s="12"/>
      <c r="H21" s="377"/>
      <c r="I21" s="378"/>
      <c r="J21" s="14"/>
      <c r="K21" s="12"/>
      <c r="L21" s="32"/>
      <c r="M21" s="11">
        <f t="shared" ca="1" si="1"/>
        <v>45844</v>
      </c>
      <c r="N21" s="12" t="str">
        <f t="shared" ca="1" si="1"/>
        <v>日</v>
      </c>
      <c r="O21" s="41">
        <f t="shared" si="1"/>
        <v>0</v>
      </c>
      <c r="P21" s="14">
        <f t="shared" si="1"/>
        <v>0</v>
      </c>
      <c r="Q21" s="24"/>
      <c r="R21" s="379"/>
      <c r="S21" s="380"/>
      <c r="T21" s="23"/>
      <c r="U21" s="24"/>
    </row>
    <row r="22" spans="1:21" ht="46.5" customHeight="1" x14ac:dyDescent="0.15">
      <c r="A22">
        <v>189</v>
      </c>
      <c r="C22" s="11">
        <f t="shared" ca="1" si="2"/>
        <v>45845</v>
      </c>
      <c r="D22" s="12" t="str">
        <f t="shared" ca="1" si="0"/>
        <v>月</v>
      </c>
      <c r="E22" s="42"/>
      <c r="F22" s="23"/>
      <c r="G22" s="12"/>
      <c r="H22" s="377"/>
      <c r="I22" s="378"/>
      <c r="J22" s="14"/>
      <c r="K22" s="12"/>
      <c r="L22" s="32"/>
      <c r="M22" s="11">
        <f t="shared" ca="1" si="1"/>
        <v>45845</v>
      </c>
      <c r="N22" s="12" t="str">
        <f t="shared" ca="1" si="1"/>
        <v>月</v>
      </c>
      <c r="O22" s="41">
        <f t="shared" si="1"/>
        <v>0</v>
      </c>
      <c r="P22" s="14">
        <f t="shared" si="1"/>
        <v>0</v>
      </c>
      <c r="Q22" s="24"/>
      <c r="R22" s="379"/>
      <c r="S22" s="380"/>
      <c r="T22" s="23"/>
      <c r="U22" s="24"/>
    </row>
    <row r="23" spans="1:21" ht="46.5" customHeight="1" x14ac:dyDescent="0.15">
      <c r="A23">
        <v>190</v>
      </c>
      <c r="C23" s="11">
        <f t="shared" ca="1" si="2"/>
        <v>45846</v>
      </c>
      <c r="D23" s="12" t="str">
        <f t="shared" ca="1" si="0"/>
        <v>火</v>
      </c>
      <c r="E23" s="42"/>
      <c r="F23" s="23"/>
      <c r="G23" s="12"/>
      <c r="H23" s="377"/>
      <c r="I23" s="378"/>
      <c r="J23" s="14"/>
      <c r="K23" s="12"/>
      <c r="L23" s="32"/>
      <c r="M23" s="11">
        <f t="shared" ca="1" si="1"/>
        <v>45846</v>
      </c>
      <c r="N23" s="12" t="str">
        <f t="shared" ca="1" si="1"/>
        <v>火</v>
      </c>
      <c r="O23" s="41">
        <f t="shared" si="1"/>
        <v>0</v>
      </c>
      <c r="P23" s="14">
        <f t="shared" si="1"/>
        <v>0</v>
      </c>
      <c r="Q23" s="24"/>
      <c r="R23" s="379"/>
      <c r="S23" s="380"/>
      <c r="T23" s="23"/>
      <c r="U23" s="24"/>
    </row>
    <row r="24" spans="1:21" ht="46.5" customHeight="1" x14ac:dyDescent="0.15">
      <c r="A24">
        <v>191</v>
      </c>
      <c r="C24" s="11">
        <f t="shared" ca="1" si="2"/>
        <v>45847</v>
      </c>
      <c r="D24" s="12" t="str">
        <f t="shared" ca="1" si="0"/>
        <v>水</v>
      </c>
      <c r="E24" s="42"/>
      <c r="F24" s="23"/>
      <c r="G24" s="12"/>
      <c r="H24" s="377"/>
      <c r="I24" s="378"/>
      <c r="J24" s="14"/>
      <c r="K24" s="12"/>
      <c r="L24" s="32"/>
      <c r="M24" s="11">
        <f t="shared" ca="1" si="1"/>
        <v>45847</v>
      </c>
      <c r="N24" s="12" t="str">
        <f t="shared" ca="1" si="1"/>
        <v>水</v>
      </c>
      <c r="O24" s="41">
        <f t="shared" si="1"/>
        <v>0</v>
      </c>
      <c r="P24" s="14">
        <f t="shared" si="1"/>
        <v>0</v>
      </c>
      <c r="Q24" s="24"/>
      <c r="R24" s="379"/>
      <c r="S24" s="380"/>
      <c r="T24" s="23"/>
      <c r="U24" s="24"/>
    </row>
    <row r="25" spans="1:21" ht="46.5" customHeight="1" x14ac:dyDescent="0.15">
      <c r="A25">
        <v>192</v>
      </c>
      <c r="C25" s="11">
        <f ca="1">1+C24</f>
        <v>45848</v>
      </c>
      <c r="D25" s="12" t="str">
        <f t="shared" ca="1" si="0"/>
        <v>木</v>
      </c>
      <c r="E25" s="42"/>
      <c r="F25" s="23"/>
      <c r="G25" s="12"/>
      <c r="H25" s="377"/>
      <c r="I25" s="378"/>
      <c r="J25" s="14"/>
      <c r="K25" s="12"/>
      <c r="L25" s="32"/>
      <c r="M25" s="11">
        <f t="shared" ca="1" si="1"/>
        <v>45848</v>
      </c>
      <c r="N25" s="12" t="str">
        <f t="shared" ca="1" si="1"/>
        <v>木</v>
      </c>
      <c r="O25" s="41">
        <f t="shared" si="1"/>
        <v>0</v>
      </c>
      <c r="P25" s="14">
        <f t="shared" si="1"/>
        <v>0</v>
      </c>
      <c r="Q25" s="24"/>
      <c r="R25" s="379"/>
      <c r="S25" s="380"/>
      <c r="T25" s="23"/>
      <c r="U25" s="24"/>
    </row>
    <row r="26" spans="1:21" ht="46.5" customHeight="1" x14ac:dyDescent="0.15">
      <c r="C26" s="10"/>
      <c r="D26" s="12"/>
      <c r="E26" s="42"/>
      <c r="F26" s="23"/>
      <c r="G26" s="12"/>
      <c r="H26" s="377"/>
      <c r="I26" s="378"/>
      <c r="J26" s="14"/>
      <c r="K26" s="12"/>
      <c r="L26" s="32"/>
      <c r="M26" s="11">
        <f t="shared" si="1"/>
        <v>0</v>
      </c>
      <c r="N26" s="12">
        <f t="shared" si="1"/>
        <v>0</v>
      </c>
      <c r="O26" s="41">
        <f t="shared" si="1"/>
        <v>0</v>
      </c>
      <c r="P26" s="14">
        <f t="shared" si="1"/>
        <v>0</v>
      </c>
      <c r="Q26" s="24"/>
      <c r="R26" s="379"/>
      <c r="S26" s="38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193</v>
      </c>
      <c r="C36" s="11">
        <f ca="1">1+C25</f>
        <v>45849</v>
      </c>
      <c r="D36" s="12" t="str">
        <f ca="1">IF(C36="","",TEXT(C36,"AAA"))</f>
        <v>金</v>
      </c>
      <c r="E36" s="42"/>
      <c r="F36" s="23"/>
      <c r="G36" s="12"/>
      <c r="H36" s="377"/>
      <c r="I36" s="378"/>
      <c r="J36" s="14"/>
      <c r="K36" s="12"/>
      <c r="L36" s="32"/>
      <c r="M36" s="11">
        <f t="shared" ref="M36:O46" ca="1" si="3">C36</f>
        <v>45849</v>
      </c>
      <c r="N36" s="12" t="str">
        <f t="shared" ca="1" si="3"/>
        <v>金</v>
      </c>
      <c r="O36" s="41">
        <f>E36</f>
        <v>0</v>
      </c>
      <c r="P36" s="14">
        <f t="shared" ref="P36:P46" si="4">F36</f>
        <v>0</v>
      </c>
      <c r="Q36" s="24"/>
      <c r="R36" s="379"/>
      <c r="S36" s="380"/>
      <c r="T36" s="23"/>
      <c r="U36" s="24"/>
    </row>
    <row r="37" spans="1:21" ht="46.5" customHeight="1" x14ac:dyDescent="0.15">
      <c r="A37">
        <v>194</v>
      </c>
      <c r="C37" s="11">
        <f ca="1">1+C36</f>
        <v>45850</v>
      </c>
      <c r="D37" s="12" t="str">
        <f t="shared" ref="D37:D45" ca="1" si="5">IF(C37="","",TEXT(C37,"AAA"))</f>
        <v>土</v>
      </c>
      <c r="E37" s="42"/>
      <c r="F37" s="23"/>
      <c r="G37" s="12"/>
      <c r="H37" s="377"/>
      <c r="I37" s="378"/>
      <c r="J37" s="14"/>
      <c r="K37" s="12"/>
      <c r="L37" s="32"/>
      <c r="M37" s="11">
        <f t="shared" ca="1" si="3"/>
        <v>45850</v>
      </c>
      <c r="N37" s="12" t="str">
        <f t="shared" ca="1" si="3"/>
        <v>土</v>
      </c>
      <c r="O37" s="41">
        <f t="shared" si="3"/>
        <v>0</v>
      </c>
      <c r="P37" s="14">
        <f t="shared" si="4"/>
        <v>0</v>
      </c>
      <c r="Q37" s="24"/>
      <c r="R37" s="379"/>
      <c r="S37" s="380"/>
      <c r="T37" s="23"/>
      <c r="U37" s="24"/>
    </row>
    <row r="38" spans="1:21" ht="46.5" customHeight="1" x14ac:dyDescent="0.15">
      <c r="A38">
        <v>195</v>
      </c>
      <c r="C38" s="11">
        <f t="shared" ref="C38:C45" ca="1" si="6">1+C37</f>
        <v>45851</v>
      </c>
      <c r="D38" s="12" t="str">
        <f t="shared" ca="1" si="5"/>
        <v>日</v>
      </c>
      <c r="E38" s="42"/>
      <c r="F38" s="23"/>
      <c r="G38" s="10"/>
      <c r="H38" s="377"/>
      <c r="I38" s="378"/>
      <c r="J38" s="14"/>
      <c r="K38" s="12"/>
      <c r="L38" s="32"/>
      <c r="M38" s="11">
        <f t="shared" ca="1" si="3"/>
        <v>45851</v>
      </c>
      <c r="N38" s="12" t="str">
        <f t="shared" ca="1" si="3"/>
        <v>日</v>
      </c>
      <c r="O38" s="41">
        <f t="shared" si="3"/>
        <v>0</v>
      </c>
      <c r="P38" s="14">
        <f t="shared" si="4"/>
        <v>0</v>
      </c>
      <c r="Q38" s="24"/>
      <c r="R38" s="379"/>
      <c r="S38" s="380"/>
      <c r="T38" s="23"/>
      <c r="U38" s="24"/>
    </row>
    <row r="39" spans="1:21" ht="46.5" customHeight="1" x14ac:dyDescent="0.15">
      <c r="A39">
        <v>196</v>
      </c>
      <c r="C39" s="11">
        <f t="shared" ca="1" si="6"/>
        <v>45852</v>
      </c>
      <c r="D39" s="12" t="str">
        <f t="shared" ca="1" si="5"/>
        <v>月</v>
      </c>
      <c r="E39" s="42"/>
      <c r="F39" s="23"/>
      <c r="G39" s="10"/>
      <c r="H39" s="377"/>
      <c r="I39" s="378"/>
      <c r="J39" s="14"/>
      <c r="K39" s="12"/>
      <c r="L39" s="32"/>
      <c r="M39" s="11">
        <f t="shared" ca="1" si="3"/>
        <v>45852</v>
      </c>
      <c r="N39" s="12" t="str">
        <f t="shared" ca="1" si="3"/>
        <v>月</v>
      </c>
      <c r="O39" s="41">
        <f t="shared" si="3"/>
        <v>0</v>
      </c>
      <c r="P39" s="14">
        <f t="shared" si="4"/>
        <v>0</v>
      </c>
      <c r="Q39" s="24"/>
      <c r="R39" s="379"/>
      <c r="S39" s="380"/>
      <c r="T39" s="23"/>
      <c r="U39" s="24"/>
    </row>
    <row r="40" spans="1:21" ht="46.5" customHeight="1" x14ac:dyDescent="0.15">
      <c r="A40">
        <v>197</v>
      </c>
      <c r="C40" s="11">
        <f t="shared" ca="1" si="6"/>
        <v>45853</v>
      </c>
      <c r="D40" s="12" t="str">
        <f t="shared" ca="1" si="5"/>
        <v>火</v>
      </c>
      <c r="E40" s="42"/>
      <c r="F40" s="23"/>
      <c r="G40" s="12"/>
      <c r="H40" s="377"/>
      <c r="I40" s="378"/>
      <c r="J40" s="14"/>
      <c r="K40" s="12"/>
      <c r="L40" s="32"/>
      <c r="M40" s="11">
        <f t="shared" ca="1" si="3"/>
        <v>45853</v>
      </c>
      <c r="N40" s="12" t="str">
        <f t="shared" ca="1" si="3"/>
        <v>火</v>
      </c>
      <c r="O40" s="41">
        <f t="shared" si="3"/>
        <v>0</v>
      </c>
      <c r="P40" s="14">
        <f t="shared" si="4"/>
        <v>0</v>
      </c>
      <c r="Q40" s="24"/>
      <c r="R40" s="379"/>
      <c r="S40" s="380"/>
      <c r="T40" s="23"/>
      <c r="U40" s="24"/>
    </row>
    <row r="41" spans="1:21" ht="46.5" customHeight="1" x14ac:dyDescent="0.15">
      <c r="A41">
        <v>198</v>
      </c>
      <c r="C41" s="11">
        <f t="shared" ca="1" si="6"/>
        <v>45854</v>
      </c>
      <c r="D41" s="12" t="str">
        <f t="shared" ca="1" si="5"/>
        <v>水</v>
      </c>
      <c r="E41" s="42"/>
      <c r="F41" s="23"/>
      <c r="G41" s="12"/>
      <c r="H41" s="377"/>
      <c r="I41" s="378"/>
      <c r="J41" s="14"/>
      <c r="K41" s="12"/>
      <c r="L41" s="32"/>
      <c r="M41" s="11">
        <f t="shared" ca="1" si="3"/>
        <v>45854</v>
      </c>
      <c r="N41" s="12" t="str">
        <f t="shared" ca="1" si="3"/>
        <v>水</v>
      </c>
      <c r="O41" s="41">
        <f t="shared" si="3"/>
        <v>0</v>
      </c>
      <c r="P41" s="14">
        <f t="shared" si="4"/>
        <v>0</v>
      </c>
      <c r="Q41" s="24"/>
      <c r="R41" s="379"/>
      <c r="S41" s="380"/>
      <c r="T41" s="23"/>
      <c r="U41" s="24"/>
    </row>
    <row r="42" spans="1:21" ht="46.5" customHeight="1" x14ac:dyDescent="0.15">
      <c r="A42">
        <v>199</v>
      </c>
      <c r="C42" s="11">
        <f t="shared" ca="1" si="6"/>
        <v>45855</v>
      </c>
      <c r="D42" s="12" t="str">
        <f t="shared" ca="1" si="5"/>
        <v>木</v>
      </c>
      <c r="E42" s="42"/>
      <c r="F42" s="23"/>
      <c r="G42" s="12"/>
      <c r="H42" s="377"/>
      <c r="I42" s="378"/>
      <c r="J42" s="14"/>
      <c r="K42" s="12"/>
      <c r="L42" s="32"/>
      <c r="M42" s="11">
        <f t="shared" ca="1" si="3"/>
        <v>45855</v>
      </c>
      <c r="N42" s="12" t="str">
        <f t="shared" ca="1" si="3"/>
        <v>木</v>
      </c>
      <c r="O42" s="41">
        <f t="shared" si="3"/>
        <v>0</v>
      </c>
      <c r="P42" s="14">
        <f t="shared" si="4"/>
        <v>0</v>
      </c>
      <c r="Q42" s="24"/>
      <c r="R42" s="379"/>
      <c r="S42" s="380"/>
      <c r="T42" s="23"/>
      <c r="U42" s="24"/>
    </row>
    <row r="43" spans="1:21" ht="46.5" customHeight="1" x14ac:dyDescent="0.15">
      <c r="A43">
        <v>200</v>
      </c>
      <c r="C43" s="11">
        <f t="shared" ca="1" si="6"/>
        <v>45856</v>
      </c>
      <c r="D43" s="12" t="str">
        <f t="shared" ca="1" si="5"/>
        <v>金</v>
      </c>
      <c r="E43" s="42"/>
      <c r="F43" s="23"/>
      <c r="G43" s="12"/>
      <c r="H43" s="377"/>
      <c r="I43" s="378"/>
      <c r="J43" s="14"/>
      <c r="K43" s="12"/>
      <c r="L43" s="32"/>
      <c r="M43" s="11">
        <f t="shared" ca="1" si="3"/>
        <v>45856</v>
      </c>
      <c r="N43" s="12" t="str">
        <f t="shared" ca="1" si="3"/>
        <v>金</v>
      </c>
      <c r="O43" s="41">
        <f t="shared" si="3"/>
        <v>0</v>
      </c>
      <c r="P43" s="14">
        <f t="shared" si="4"/>
        <v>0</v>
      </c>
      <c r="Q43" s="24"/>
      <c r="R43" s="379"/>
      <c r="S43" s="380"/>
      <c r="T43" s="23"/>
      <c r="U43" s="24"/>
    </row>
    <row r="44" spans="1:21" ht="46.5" customHeight="1" x14ac:dyDescent="0.15">
      <c r="A44">
        <v>201</v>
      </c>
      <c r="C44" s="11">
        <f t="shared" ca="1" si="6"/>
        <v>45857</v>
      </c>
      <c r="D44" s="12" t="str">
        <f t="shared" ca="1" si="5"/>
        <v>土</v>
      </c>
      <c r="E44" s="42"/>
      <c r="F44" s="23"/>
      <c r="G44" s="12"/>
      <c r="H44" s="377"/>
      <c r="I44" s="378"/>
      <c r="J44" s="14"/>
      <c r="K44" s="12"/>
      <c r="L44" s="32"/>
      <c r="M44" s="11">
        <f t="shared" ca="1" si="3"/>
        <v>45857</v>
      </c>
      <c r="N44" s="12" t="str">
        <f t="shared" ca="1" si="3"/>
        <v>土</v>
      </c>
      <c r="O44" s="41">
        <f t="shared" si="3"/>
        <v>0</v>
      </c>
      <c r="P44" s="14">
        <f t="shared" si="4"/>
        <v>0</v>
      </c>
      <c r="Q44" s="24"/>
      <c r="R44" s="379"/>
      <c r="S44" s="380"/>
      <c r="T44" s="23"/>
      <c r="U44" s="24"/>
    </row>
    <row r="45" spans="1:21" ht="46.5" customHeight="1" x14ac:dyDescent="0.15">
      <c r="A45">
        <v>202</v>
      </c>
      <c r="C45" s="11">
        <f t="shared" ca="1" si="6"/>
        <v>45858</v>
      </c>
      <c r="D45" s="12" t="str">
        <f t="shared" ca="1" si="5"/>
        <v>日</v>
      </c>
      <c r="E45" s="42"/>
      <c r="F45" s="23"/>
      <c r="G45" s="12"/>
      <c r="H45" s="377"/>
      <c r="I45" s="378"/>
      <c r="J45" s="14"/>
      <c r="K45" s="12"/>
      <c r="L45" s="32"/>
      <c r="M45" s="11">
        <f t="shared" ca="1" si="3"/>
        <v>45858</v>
      </c>
      <c r="N45" s="12" t="str">
        <f t="shared" ca="1" si="3"/>
        <v>日</v>
      </c>
      <c r="O45" s="41">
        <f t="shared" si="3"/>
        <v>0</v>
      </c>
      <c r="P45" s="14">
        <f t="shared" si="4"/>
        <v>0</v>
      </c>
      <c r="Q45" s="24"/>
      <c r="R45" s="379"/>
      <c r="S45" s="380"/>
      <c r="T45" s="23"/>
      <c r="U45" s="24"/>
    </row>
    <row r="46" spans="1:21" ht="46.5" customHeight="1" x14ac:dyDescent="0.15">
      <c r="C46" s="10"/>
      <c r="D46" s="12"/>
      <c r="E46" s="42"/>
      <c r="F46" s="23"/>
      <c r="G46" s="12"/>
      <c r="H46" s="377"/>
      <c r="I46" s="378"/>
      <c r="J46" s="14"/>
      <c r="K46" s="12"/>
      <c r="L46" s="32"/>
      <c r="M46" s="11">
        <f t="shared" si="3"/>
        <v>0</v>
      </c>
      <c r="N46" s="12">
        <f t="shared" si="3"/>
        <v>0</v>
      </c>
      <c r="O46" s="41">
        <f t="shared" si="3"/>
        <v>0</v>
      </c>
      <c r="P46" s="14">
        <f t="shared" si="4"/>
        <v>0</v>
      </c>
      <c r="Q46" s="24"/>
      <c r="R46" s="379"/>
      <c r="S46" s="38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203</v>
      </c>
      <c r="C56" s="11">
        <f ca="1">1+C45</f>
        <v>45859</v>
      </c>
      <c r="D56" s="12" t="str">
        <f t="shared" ref="D56:D66" ca="1" si="7">IF(C56="","",TEXT(C56,"AAA"))</f>
        <v>月</v>
      </c>
      <c r="E56" s="42"/>
      <c r="F56" s="23"/>
      <c r="G56" s="12"/>
      <c r="H56" s="377"/>
      <c r="I56" s="378"/>
      <c r="J56" s="14"/>
      <c r="K56" s="12"/>
      <c r="L56" s="32"/>
      <c r="M56" s="11">
        <f t="shared" ref="M56:O66" ca="1" si="8">C56</f>
        <v>45859</v>
      </c>
      <c r="N56" s="12" t="str">
        <f t="shared" ca="1" si="8"/>
        <v>月</v>
      </c>
      <c r="O56" s="41">
        <f>E56</f>
        <v>0</v>
      </c>
      <c r="P56" s="14">
        <f t="shared" ref="P56:P66" si="9">F56</f>
        <v>0</v>
      </c>
      <c r="Q56" s="24"/>
      <c r="R56" s="379"/>
      <c r="S56" s="380"/>
      <c r="T56" s="23"/>
      <c r="U56" s="24"/>
    </row>
    <row r="57" spans="1:21" ht="46.5" customHeight="1" x14ac:dyDescent="0.15">
      <c r="A57">
        <v>204</v>
      </c>
      <c r="C57" s="11">
        <f ca="1">1+C56</f>
        <v>45860</v>
      </c>
      <c r="D57" s="12" t="str">
        <f t="shared" ca="1" si="7"/>
        <v>火</v>
      </c>
      <c r="E57" s="42"/>
      <c r="F57" s="23"/>
      <c r="G57" s="12"/>
      <c r="H57" s="377"/>
      <c r="I57" s="378"/>
      <c r="J57" s="14"/>
      <c r="K57" s="12"/>
      <c r="L57" s="32"/>
      <c r="M57" s="11">
        <f t="shared" ca="1" si="8"/>
        <v>45860</v>
      </c>
      <c r="N57" s="12" t="str">
        <f t="shared" ca="1" si="8"/>
        <v>火</v>
      </c>
      <c r="O57" s="41">
        <f t="shared" si="8"/>
        <v>0</v>
      </c>
      <c r="P57" s="14">
        <f t="shared" si="9"/>
        <v>0</v>
      </c>
      <c r="Q57" s="24"/>
      <c r="R57" s="379"/>
      <c r="S57" s="380"/>
      <c r="T57" s="23"/>
      <c r="U57" s="24"/>
    </row>
    <row r="58" spans="1:21" ht="46.5" customHeight="1" x14ac:dyDescent="0.15">
      <c r="A58">
        <v>205</v>
      </c>
      <c r="C58" s="11">
        <f t="shared" ref="C58:C65" ca="1" si="10">1+C57</f>
        <v>45861</v>
      </c>
      <c r="D58" s="12" t="str">
        <f t="shared" ca="1" si="7"/>
        <v>水</v>
      </c>
      <c r="E58" s="42"/>
      <c r="F58" s="23"/>
      <c r="G58" s="10"/>
      <c r="H58" s="377"/>
      <c r="I58" s="378"/>
      <c r="J58" s="14"/>
      <c r="K58" s="12"/>
      <c r="L58" s="32"/>
      <c r="M58" s="11">
        <f t="shared" ca="1" si="8"/>
        <v>45861</v>
      </c>
      <c r="N58" s="12" t="str">
        <f t="shared" ca="1" si="8"/>
        <v>水</v>
      </c>
      <c r="O58" s="41">
        <f t="shared" si="8"/>
        <v>0</v>
      </c>
      <c r="P58" s="14">
        <f t="shared" si="9"/>
        <v>0</v>
      </c>
      <c r="Q58" s="24"/>
      <c r="R58" s="379"/>
      <c r="S58" s="380"/>
      <c r="T58" s="23"/>
      <c r="U58" s="24"/>
    </row>
    <row r="59" spans="1:21" ht="46.5" customHeight="1" x14ac:dyDescent="0.15">
      <c r="A59">
        <v>206</v>
      </c>
      <c r="C59" s="11">
        <f t="shared" ca="1" si="10"/>
        <v>45862</v>
      </c>
      <c r="D59" s="12" t="str">
        <f t="shared" ca="1" si="7"/>
        <v>木</v>
      </c>
      <c r="E59" s="42"/>
      <c r="F59" s="23"/>
      <c r="G59" s="10"/>
      <c r="H59" s="377"/>
      <c r="I59" s="378"/>
      <c r="J59" s="14"/>
      <c r="K59" s="12"/>
      <c r="L59" s="32"/>
      <c r="M59" s="11">
        <f t="shared" ca="1" si="8"/>
        <v>45862</v>
      </c>
      <c r="N59" s="12" t="str">
        <f t="shared" ca="1" si="8"/>
        <v>木</v>
      </c>
      <c r="O59" s="41">
        <f t="shared" si="8"/>
        <v>0</v>
      </c>
      <c r="P59" s="14">
        <f t="shared" si="9"/>
        <v>0</v>
      </c>
      <c r="Q59" s="24"/>
      <c r="R59" s="379"/>
      <c r="S59" s="380"/>
      <c r="T59" s="23"/>
      <c r="U59" s="24"/>
    </row>
    <row r="60" spans="1:21" ht="46.5" customHeight="1" x14ac:dyDescent="0.15">
      <c r="A60">
        <v>207</v>
      </c>
      <c r="C60" s="11">
        <f t="shared" ca="1" si="10"/>
        <v>45863</v>
      </c>
      <c r="D60" s="12" t="str">
        <f t="shared" ca="1" si="7"/>
        <v>金</v>
      </c>
      <c r="E60" s="42"/>
      <c r="F60" s="23"/>
      <c r="G60" s="12"/>
      <c r="H60" s="377"/>
      <c r="I60" s="378"/>
      <c r="J60" s="14"/>
      <c r="K60" s="12"/>
      <c r="L60" s="32"/>
      <c r="M60" s="11">
        <f t="shared" ca="1" si="8"/>
        <v>45863</v>
      </c>
      <c r="N60" s="12" t="str">
        <f t="shared" ca="1" si="8"/>
        <v>金</v>
      </c>
      <c r="O60" s="41">
        <f t="shared" si="8"/>
        <v>0</v>
      </c>
      <c r="P60" s="14">
        <f t="shared" si="9"/>
        <v>0</v>
      </c>
      <c r="Q60" s="24"/>
      <c r="R60" s="379"/>
      <c r="S60" s="380"/>
      <c r="T60" s="23"/>
      <c r="U60" s="24"/>
    </row>
    <row r="61" spans="1:21" ht="46.5" customHeight="1" x14ac:dyDescent="0.15">
      <c r="A61">
        <v>208</v>
      </c>
      <c r="C61" s="11">
        <f t="shared" ca="1" si="10"/>
        <v>45864</v>
      </c>
      <c r="D61" s="12" t="str">
        <f t="shared" ca="1" si="7"/>
        <v>土</v>
      </c>
      <c r="E61" s="42"/>
      <c r="F61" s="23"/>
      <c r="G61" s="12"/>
      <c r="H61" s="377"/>
      <c r="I61" s="378"/>
      <c r="J61" s="14"/>
      <c r="K61" s="12"/>
      <c r="L61" s="32"/>
      <c r="M61" s="11">
        <f t="shared" ca="1" si="8"/>
        <v>45864</v>
      </c>
      <c r="N61" s="12" t="str">
        <f t="shared" ca="1" si="8"/>
        <v>土</v>
      </c>
      <c r="O61" s="41">
        <f t="shared" si="8"/>
        <v>0</v>
      </c>
      <c r="P61" s="14">
        <f t="shared" si="9"/>
        <v>0</v>
      </c>
      <c r="Q61" s="24"/>
      <c r="R61" s="379"/>
      <c r="S61" s="380"/>
      <c r="T61" s="23"/>
      <c r="U61" s="24"/>
    </row>
    <row r="62" spans="1:21" ht="46.5" customHeight="1" x14ac:dyDescent="0.15">
      <c r="A62">
        <v>209</v>
      </c>
      <c r="C62" s="11">
        <f t="shared" ca="1" si="10"/>
        <v>45865</v>
      </c>
      <c r="D62" s="12" t="str">
        <f t="shared" ca="1" si="7"/>
        <v>日</v>
      </c>
      <c r="E62" s="42"/>
      <c r="F62" s="23"/>
      <c r="G62" s="12"/>
      <c r="H62" s="377"/>
      <c r="I62" s="378"/>
      <c r="J62" s="14"/>
      <c r="K62" s="12"/>
      <c r="L62" s="32"/>
      <c r="M62" s="11">
        <f t="shared" ca="1" si="8"/>
        <v>45865</v>
      </c>
      <c r="N62" s="12" t="str">
        <f t="shared" ca="1" si="8"/>
        <v>日</v>
      </c>
      <c r="O62" s="41">
        <f t="shared" si="8"/>
        <v>0</v>
      </c>
      <c r="P62" s="14">
        <f t="shared" si="9"/>
        <v>0</v>
      </c>
      <c r="Q62" s="24"/>
      <c r="R62" s="379"/>
      <c r="S62" s="380"/>
      <c r="T62" s="23"/>
      <c r="U62" s="24"/>
    </row>
    <row r="63" spans="1:21" ht="46.5" customHeight="1" x14ac:dyDescent="0.15">
      <c r="A63">
        <v>210</v>
      </c>
      <c r="C63" s="11">
        <f t="shared" ca="1" si="10"/>
        <v>45866</v>
      </c>
      <c r="D63" s="12" t="str">
        <f t="shared" ca="1" si="7"/>
        <v>月</v>
      </c>
      <c r="E63" s="42"/>
      <c r="F63" s="23"/>
      <c r="G63" s="12"/>
      <c r="H63" s="377"/>
      <c r="I63" s="378"/>
      <c r="J63" s="14"/>
      <c r="K63" s="12"/>
      <c r="L63" s="32"/>
      <c r="M63" s="11">
        <f t="shared" ca="1" si="8"/>
        <v>45866</v>
      </c>
      <c r="N63" s="12" t="str">
        <f t="shared" ca="1" si="8"/>
        <v>月</v>
      </c>
      <c r="O63" s="41">
        <f t="shared" si="8"/>
        <v>0</v>
      </c>
      <c r="P63" s="14">
        <f t="shared" si="9"/>
        <v>0</v>
      </c>
      <c r="Q63" s="24"/>
      <c r="R63" s="379"/>
      <c r="S63" s="380"/>
      <c r="T63" s="23"/>
      <c r="U63" s="24"/>
    </row>
    <row r="64" spans="1:21" ht="46.5" customHeight="1" x14ac:dyDescent="0.15">
      <c r="A64">
        <v>211</v>
      </c>
      <c r="C64" s="11">
        <f t="shared" ca="1" si="10"/>
        <v>45867</v>
      </c>
      <c r="D64" s="12" t="str">
        <f t="shared" ca="1" si="7"/>
        <v>火</v>
      </c>
      <c r="E64" s="42"/>
      <c r="F64" s="23"/>
      <c r="G64" s="12"/>
      <c r="H64" s="377"/>
      <c r="I64" s="378"/>
      <c r="J64" s="14"/>
      <c r="K64" s="12"/>
      <c r="L64" s="32"/>
      <c r="M64" s="11">
        <f t="shared" ca="1" si="8"/>
        <v>45867</v>
      </c>
      <c r="N64" s="12" t="str">
        <f t="shared" ca="1" si="8"/>
        <v>火</v>
      </c>
      <c r="O64" s="41">
        <f t="shared" si="8"/>
        <v>0</v>
      </c>
      <c r="P64" s="14">
        <f t="shared" si="9"/>
        <v>0</v>
      </c>
      <c r="Q64" s="24"/>
      <c r="R64" s="379"/>
      <c r="S64" s="380"/>
      <c r="T64" s="23"/>
      <c r="U64" s="24"/>
    </row>
    <row r="65" spans="1:21" ht="46.5" customHeight="1" x14ac:dyDescent="0.15">
      <c r="A65">
        <v>212</v>
      </c>
      <c r="C65" s="11">
        <f t="shared" ca="1" si="10"/>
        <v>45868</v>
      </c>
      <c r="D65" s="12" t="str">
        <f t="shared" ca="1" si="7"/>
        <v>水</v>
      </c>
      <c r="E65" s="42"/>
      <c r="F65" s="23"/>
      <c r="G65" s="12"/>
      <c r="H65" s="377"/>
      <c r="I65" s="378"/>
      <c r="J65" s="14"/>
      <c r="K65" s="12"/>
      <c r="L65" s="32"/>
      <c r="M65" s="11">
        <f t="shared" ca="1" si="8"/>
        <v>45868</v>
      </c>
      <c r="N65" s="12" t="str">
        <f t="shared" ca="1" si="8"/>
        <v>水</v>
      </c>
      <c r="O65" s="41">
        <f t="shared" si="8"/>
        <v>0</v>
      </c>
      <c r="P65" s="14">
        <f t="shared" si="9"/>
        <v>0</v>
      </c>
      <c r="Q65" s="24"/>
      <c r="R65" s="379"/>
      <c r="S65" s="380"/>
      <c r="T65" s="23"/>
      <c r="U65" s="24"/>
    </row>
    <row r="66" spans="1:21" ht="46.5" customHeight="1" x14ac:dyDescent="0.15">
      <c r="A66">
        <v>213</v>
      </c>
      <c r="C66" s="11">
        <f ca="1">1+C65</f>
        <v>45869</v>
      </c>
      <c r="D66" s="12" t="str">
        <f t="shared" ca="1" si="7"/>
        <v>木</v>
      </c>
      <c r="E66" s="42"/>
      <c r="F66" s="23"/>
      <c r="G66" s="12"/>
      <c r="H66" s="377"/>
      <c r="I66" s="378"/>
      <c r="J66" s="14"/>
      <c r="K66" s="12"/>
      <c r="L66" s="32"/>
      <c r="M66" s="11">
        <f t="shared" ca="1" si="8"/>
        <v>45869</v>
      </c>
      <c r="N66" s="12" t="str">
        <f t="shared" ca="1" si="8"/>
        <v>木</v>
      </c>
      <c r="O66" s="41">
        <f t="shared" si="8"/>
        <v>0</v>
      </c>
      <c r="P66" s="14">
        <f t="shared" si="9"/>
        <v>0</v>
      </c>
      <c r="Q66" s="24"/>
      <c r="R66" s="379"/>
      <c r="S66" s="38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formula1>$X$5:$X$7</formula1>
    </dataValidation>
    <dataValidation type="list" allowBlank="1" showInputMessage="1" showErrorMessage="1" sqref="J46">
      <formula1>$X$15:$X$23</formula1>
    </dataValidation>
    <dataValidation type="list" allowBlank="1" showInputMessage="1" showErrorMessage="1" sqref="F16:F26 F36:F46 F56:F66 T16:T26 T56:T66 T36:T46">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28</vt:i4>
      </vt:variant>
    </vt:vector>
  </HeadingPairs>
  <TitlesOfParts>
    <vt:vector baseType="lpstr" size="47">
      <vt:lpstr>はじめにお読みください</vt:lpstr>
      <vt:lpstr>初期入力</vt:lpstr>
      <vt:lpstr>実績調書【通常版】 </vt:lpstr>
      <vt:lpstr>実績調書取得率計算</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実績調書取得率計算【漁港版(陸上・海上)】 </vt:lpstr>
      <vt:lpstr>ｶﾚﾝﾀﾞｰ</vt:lpstr>
      <vt:lpstr>はじめにお読みください!Print_Area</vt:lpstr>
      <vt:lpstr>'実績調書【通常版】 '!Print_Area</vt:lpstr>
      <vt:lpstr>'旬報(10月)'!Print_Area</vt:lpstr>
      <vt:lpstr>'旬報(11月)'!Print_Area</vt:lpstr>
      <vt:lpstr>'旬報(12月)'!Print_Area</vt:lpstr>
      <vt:lpstr>'旬報(3月)'!Print_Area</vt:lpstr>
      <vt:lpstr>'旬報(4月)'!Print_Area</vt:lpstr>
      <vt:lpstr>'旬報(5月)'!Print_Area</vt:lpstr>
      <vt:lpstr>'旬報(6月)'!Print_Area</vt:lpstr>
      <vt:lpstr>'旬報(7月)'!Print_Area</vt:lpstr>
      <vt:lpstr>'旬報(8月)'!Print_Area</vt:lpstr>
      <vt:lpstr>'旬報(9月)'!Print_Area</vt:lpstr>
      <vt:lpstr>'旬報(翌1月)'!Print_Area</vt:lpstr>
      <vt:lpstr>'旬報(翌2月)'!Print_Area</vt:lpstr>
      <vt:lpstr>'旬報(翌3月)'!Print_Area</vt:lpstr>
      <vt:lpstr>'旬報(10月)'!Print_Titles</vt:lpstr>
      <vt:lpstr>'旬報(11月)'!Print_Titles</vt:lpstr>
      <vt:lpstr>'旬報(12月)'!Print_Titles</vt:lpstr>
      <vt:lpstr>'旬報(3月)'!Print_Titles</vt:lpstr>
      <vt:lpstr>'旬報(4月)'!Print_Titles</vt:lpstr>
      <vt:lpstr>'旬報(5月)'!Print_Titles</vt:lpstr>
      <vt:lpstr>'旬報(6月)'!Print_Titles</vt:lpstr>
      <vt:lpstr>'旬報(7月)'!Print_Titles</vt:lpstr>
      <vt:lpstr>'旬報(8月)'!Print_Titles</vt:lpstr>
      <vt:lpstr>'旬報(9月)'!Print_Titles</vt:lpstr>
      <vt:lpstr>'旬報(翌1月)'!Print_Titles</vt:lpstr>
      <vt:lpstr>'旬報(翌2月)'!Print_Titles</vt:lpstr>
      <vt:lpstr>'旬報(翌3月)'!Print_Titles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2023-04-21T05:20:55Z</cp:lastPrinted>
  <dcterms:created xsi:type="dcterms:W3CDTF">2017-12-11T04:11:28Z</dcterms:created>
  <dcterms:modified xsi:type="dcterms:W3CDTF">2025-03-26T01:20:23Z</dcterms:modified>
</cp:coreProperties>
</file>