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03.104.80\share\【下水道共有】\その他照会等関係\【Ｒ５年度】\財政課回答分\【1.25期限】経営分析表\回答\"/>
    </mc:Choice>
  </mc:AlternateContent>
  <xr:revisionPtr revIDLastSave="0" documentId="13_ncr:1_{660AA1D0-5297-4EB8-856F-7C52E429B475}" xr6:coauthVersionLast="47" xr6:coauthVersionMax="47" xr10:uidLastSave="{00000000-0000-0000-0000-000000000000}"/>
  <workbookProtection workbookAlgorithmName="SHA-512" workbookHashValue="rEezQ/56CZVsGjjsbCfFoRP4xAH1GFWZgrjRE93zBmSgXpT0J8u/ZfIhxGucgB+WTMPGbhERp1ouseVYU3XJww==" workbookSaltValue="tXaD07q835hMnU6fOIo35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O6" i="5"/>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G85" i="4"/>
  <c r="BB10" i="4"/>
  <c r="AT10" i="4"/>
  <c r="W10" i="4"/>
  <c r="P10" i="4"/>
  <c r="I10" i="4"/>
  <c r="AD8" i="4"/>
  <c r="W8" i="4"/>
  <c r="P8" i="4"/>
  <c r="B8"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<sst xmlns="http://schemas.openxmlformats.org/spreadsheetml/2006/main" count="253" uniqueCount="116">
  <si>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</si>
  <si>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</si>
  <si>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</si>
  <si>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</si>
  <si>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</si>
  <si>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</si>
  <si>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</si>
  <si>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</si>
  <si>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</si>
  <si>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</si>
  <si>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</si>
  <si>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</si>
  <si>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</si>
  <si>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</si>
  <si>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</si>
  <si>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</si>
  <si>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</si>
  <si>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</si>
  <si>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</si>
  <si>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</si>
  <si>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</si>
  <si>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</si>
  <si>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</si>
  <si>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</si>
  <si>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</si>
  <si>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</si>
  <si>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</si>
  <si>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</si>
  <si>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</si>
  <si>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</si>
  <si>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</si>
  <si>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</si>
  <si>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</si>
  <si>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</si>
  <si>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</si>
  <si>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</si>
  <si>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</si>
  <si>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</si>
  <si>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</si>
  <si>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</si>
  <si>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</si>
  <si>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</si>
  <si>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</si>
  <si>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</si>
  <si>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</si>
  <si>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</si>
  <si>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</si>
  <si>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</si>
  <si>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</si>
  <si>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</si>
  <si>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</si>
  <si>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</si>
  <si>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</si>
  <si>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</si>
  <si>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</si>
  <si>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</si>
  <si>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</si>
  <si>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</si>
  <si>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</si>
  <si>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</si>
  <si>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</si>
  <si>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</si>
  <si>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</si>
  <si>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</si>
  <si>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</si>
  <si>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</si>
  <si>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</si>
  <si>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</si>
  <si>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</si>
  <si>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</si>
  <si>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</si>
  <si>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</si>
  <si>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</si>
  <si>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</si>
  <si>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</si>
  <si>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</si>
  <si>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</si>
  <si>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</si>
  <si>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</si>
  <si>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</si>
  <si>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</si>
  <si>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</si>
  <si>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</si>
  <si>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</si>
  <si>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</si>
  <si>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</si>
  <si>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</si>
  <si>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</si>
  <si>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</si>
  <si>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</si>
  <si>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</si>
  <si>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</si>
  <si>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</si>
  <si>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</si>
  <si>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</si>
  <si>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千歳市</t>
  </si>
  <si>
    <t>法適用</t>
  </si>
  <si>
    <t>下水道事業</t>
  </si>
  <si>
    <t>個別排水処理</t>
  </si>
  <si>
    <t>L2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</si>
  <si>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</si>
  <si>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</si>
  <si>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</si>
  <si>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</si>
  <si>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</si>
  <si>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</si>
  <si>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</si>
  <si>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</si>
  <si>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</si>
  <si>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</si>
  <si>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</si>
  <si>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</si>
  <si>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</si>
  <si>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①経常収支比率は、使用料収入や一般会計からの繰入により維持管理費等が賄えているため、100％以上となっている。
②累積欠損金は発生していない。
③流動比率は、類似団体平均値と比較して高い水準にあり、短期的な債務に対する支払能力は十分に確保されている。
④企業債残高対事業規模比率は、年度によってばらつきはあるが、類似団体平均値と同程度の水準となっている。
⑤経費回収率は、100%を大幅に下回る値となっているが、使用料収入で回収できない維持管理費等については、一般会計からの繰入で賄っている。
⑥汚水処理原価は、類似団体平均値を上回る水準で推移している。
⑦施設利用率は、100%で推移している。
⑧水洗化率は100%となっている。</t>
    <phoneticPr fontId="4"/>
  </si>
  <si>
    <t>①有形固定資産減価償却率は、高い値となっており、施設の老朽化が進んでいる状況となっている。
②、③管渠の整備を伴わない事業である。</t>
    <phoneticPr fontId="4"/>
  </si>
  <si>
    <t>　本事業は、公共下水道地区における下水道使用者の費用負担との均衡を考慮し、使用料を設定しており、使用料で賄えない費用（維持管理費、企業債償還金など）を一般会計からの繰入により補塡している。
　今後も効率的な事業運営に努め、一般会計繰入金の抑制を図っていく。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</si>
</sst>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1E-403C-A5D8-3EB2076BCCA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31E-403C-A5D8-3EB2076BCCA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9A9-40EB-A39E-02803F14CE7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99A9-40EB-A39E-02803F14CE7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6D7-4FE5-B56E-B8B33FB97F1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36D7-4FE5-B56E-B8B33FB97F1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100.08</c:v>
                </c:pt>
                <c:pt idx="1">
                  <c:v>100.21</c:v>
                </c:pt>
                <c:pt idx="2">
                  <c:v>100.24</c:v>
                </c:pt>
                <c:pt idx="3">
                  <c:v>100.1</c:v>
                </c:pt>
                <c:pt idx="4">
                  <c:v>100.08</c:v>
                </c:pt>
              </c:numCache>
            </c:numRef>
          </c:val>
          <c:extLst>
            <c:ext xmlns:c16="http://schemas.microsoft.com/office/drawing/2014/chart" uri="{C3380CC4-5D6E-409C-BE32-E72D297353CC}">
              <c16:uniqueId val="{00000000-82A8-47C1-ABD5-63EA807B315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86.84</c:v>
                </c:pt>
                <c:pt idx="1">
                  <c:v>89.75</c:v>
                </c:pt>
                <c:pt idx="2">
                  <c:v>96.14</c:v>
                </c:pt>
                <c:pt idx="3">
                  <c:v>95.6</c:v>
                </c:pt>
                <c:pt idx="4">
                  <c:v>93.57</c:v>
                </c:pt>
              </c:numCache>
            </c:numRef>
          </c:val>
          <c:smooth val="0"/>
          <c:extLst>
            <c:ext xmlns:c16="http://schemas.microsoft.com/office/drawing/2014/chart" uri="{C3380CC4-5D6E-409C-BE32-E72D297353CC}">
              <c16:uniqueId val="{00000001-82A8-47C1-ABD5-63EA807B315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80.94</c:v>
                </c:pt>
                <c:pt idx="1">
                  <c:v>79.7</c:v>
                </c:pt>
                <c:pt idx="2">
                  <c:v>78.16</c:v>
                </c:pt>
                <c:pt idx="3">
                  <c:v>79.59</c:v>
                </c:pt>
                <c:pt idx="4">
                  <c:v>78.77</c:v>
                </c:pt>
              </c:numCache>
            </c:numRef>
          </c:val>
          <c:extLst>
            <c:ext xmlns:c16="http://schemas.microsoft.com/office/drawing/2014/chart" uri="{C3380CC4-5D6E-409C-BE32-E72D297353CC}">
              <c16:uniqueId val="{00000000-0A53-4C0C-A080-C30CA70DFD2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44.22</c:v>
                </c:pt>
                <c:pt idx="1">
                  <c:v>39.64</c:v>
                </c:pt>
                <c:pt idx="2">
                  <c:v>33.75</c:v>
                </c:pt>
                <c:pt idx="3">
                  <c:v>36.21</c:v>
                </c:pt>
                <c:pt idx="4">
                  <c:v>39.69</c:v>
                </c:pt>
              </c:numCache>
            </c:numRef>
          </c:val>
          <c:smooth val="0"/>
          <c:extLst>
            <c:ext xmlns:c16="http://schemas.microsoft.com/office/drawing/2014/chart" uri="{C3380CC4-5D6E-409C-BE32-E72D297353CC}">
              <c16:uniqueId val="{00000001-0A53-4C0C-A080-C30CA70DFD2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08-4342-ABFE-936B9F0F19A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D08-4342-ABFE-936B9F0F19A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8F-4FAF-9880-A79220B0908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254.32</c:v>
                </c:pt>
                <c:pt idx="1">
                  <c:v>249.76</c:v>
                </c:pt>
                <c:pt idx="2">
                  <c:v>237</c:v>
                </c:pt>
                <c:pt idx="3">
                  <c:v>257.23</c:v>
                </c:pt>
                <c:pt idx="4">
                  <c:v>293.54000000000002</c:v>
                </c:pt>
              </c:numCache>
            </c:numRef>
          </c:val>
          <c:smooth val="0"/>
          <c:extLst>
            <c:ext xmlns:c16="http://schemas.microsoft.com/office/drawing/2014/chart" uri="{C3380CC4-5D6E-409C-BE32-E72D297353CC}">
              <c16:uniqueId val="{00000001-E68F-4FAF-9880-A79220B0908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1140.75</c:v>
                </c:pt>
                <c:pt idx="1">
                  <c:v>1493.9</c:v>
                </c:pt>
                <c:pt idx="2">
                  <c:v>884.39</c:v>
                </c:pt>
                <c:pt idx="3">
                  <c:v>730.48</c:v>
                </c:pt>
                <c:pt idx="4">
                  <c:v>690.55</c:v>
                </c:pt>
              </c:numCache>
            </c:numRef>
          </c:val>
          <c:extLst>
            <c:ext xmlns:c16="http://schemas.microsoft.com/office/drawing/2014/chart" uri="{C3380CC4-5D6E-409C-BE32-E72D297353CC}">
              <c16:uniqueId val="{00000000-6DC9-4767-969E-A42DC5AB569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277.89</c:v>
                </c:pt>
                <c:pt idx="1">
                  <c:v>256.37</c:v>
                </c:pt>
                <c:pt idx="2">
                  <c:v>135.35</c:v>
                </c:pt>
                <c:pt idx="3">
                  <c:v>150.91999999999999</c:v>
                </c:pt>
                <c:pt idx="4">
                  <c:v>151.72</c:v>
                </c:pt>
              </c:numCache>
            </c:numRef>
          </c:val>
          <c:smooth val="0"/>
          <c:extLst>
            <c:ext xmlns:c16="http://schemas.microsoft.com/office/drawing/2014/chart" uri="{C3380CC4-5D6E-409C-BE32-E72D297353CC}">
              <c16:uniqueId val="{00000001-6DC9-4767-969E-A42DC5AB569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841.7</c:v>
                </c:pt>
                <c:pt idx="1">
                  <c:v>812.67</c:v>
                </c:pt>
                <c:pt idx="2">
                  <c:v>822.16</c:v>
                </c:pt>
                <c:pt idx="3">
                  <c:v>793.92</c:v>
                </c:pt>
                <c:pt idx="4">
                  <c:v>777.08</c:v>
                </c:pt>
              </c:numCache>
            </c:numRef>
          </c:val>
          <c:extLst>
            <c:ext xmlns:c16="http://schemas.microsoft.com/office/drawing/2014/chart" uri="{C3380CC4-5D6E-409C-BE32-E72D297353CC}">
              <c16:uniqueId val="{00000000-B398-414E-A07C-1884DBA0419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B398-414E-A07C-1884DBA0419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16.77</c:v>
                </c:pt>
                <c:pt idx="1">
                  <c:v>16.690000000000001</c:v>
                </c:pt>
                <c:pt idx="2">
                  <c:v>16.440000000000001</c:v>
                </c:pt>
                <c:pt idx="3">
                  <c:v>17.45</c:v>
                </c:pt>
                <c:pt idx="4">
                  <c:v>16.989999999999998</c:v>
                </c:pt>
              </c:numCache>
            </c:numRef>
          </c:val>
          <c:extLst>
            <c:ext xmlns:c16="http://schemas.microsoft.com/office/drawing/2014/chart" uri="{C3380CC4-5D6E-409C-BE32-E72D297353CC}">
              <c16:uniqueId val="{00000000-28BA-4597-9D99-18D7B55AD75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28BA-4597-9D99-18D7B55AD75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340.88</c:v>
                </c:pt>
                <c:pt idx="1">
                  <c:v>336.31</c:v>
                </c:pt>
                <c:pt idx="2">
                  <c:v>343.04</c:v>
                </c:pt>
                <c:pt idx="3">
                  <c:v>328.62</c:v>
                </c:pt>
                <c:pt idx="4">
                  <c:v>329.65</c:v>
                </c:pt>
              </c:numCache>
            </c:numRef>
          </c:val>
          <c:extLst>
            <c:ext xmlns:c16="http://schemas.microsoft.com/office/drawing/2014/chart" uri="{C3380CC4-5D6E-409C-BE32-E72D297353CC}">
              <c16:uniqueId val="{00000000-9C70-45D5-ADE0-F95614B99D6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9C70-45D5-ADE0-F95614B99D6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【155.91】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AQ56" sqref="AQ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千歳市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個別排水処理</v>
      </c>
      <c r="Q8" s="35"/>
      <c r="R8" s="35"/>
      <c r="S8" s="35"/>
      <c r="T8" s="35"/>
      <c r="U8" s="35"/>
      <c r="V8" s="35"/>
      <c r="W8" s="35" t="str">
        <f>データ!L6</f>
        <v>L2</v>
      </c>
      <c r="X8" s="35"/>
      <c r="Y8" s="35"/>
      <c r="Z8" s="35"/>
      <c r="AA8" s="35"/>
      <c r="AB8" s="35"/>
      <c r="AC8" s="35"/>
      <c r="AD8" s="36" t="str">
        <f>データ!$M$6</f>
        <v>自治体職員</v>
      </c>
      <c r="AE8" s="36"/>
      <c r="AF8" s="36"/>
      <c r="AG8" s="36"/>
      <c r="AH8" s="36"/>
      <c r="AI8" s="36"/>
      <c r="AJ8" s="36"/>
      <c r="AK8" s="3"/>
      <c r="AL8" s="37">
        <f>データ!S6</f>
        <v>97664</v>
      </c>
      <c r="AM8" s="37"/>
      <c r="AN8" s="37"/>
      <c r="AO8" s="37"/>
      <c r="AP8" s="37"/>
      <c r="AQ8" s="37"/>
      <c r="AR8" s="37"/>
      <c r="AS8" s="37"/>
      <c r="AT8" s="38">
        <f>データ!T6</f>
        <v>594.5</v>
      </c>
      <c r="AU8" s="38"/>
      <c r="AV8" s="38"/>
      <c r="AW8" s="38"/>
      <c r="AX8" s="38"/>
      <c r="AY8" s="38"/>
      <c r="AZ8" s="38"/>
      <c r="BA8" s="38"/>
      <c r="BB8" s="38">
        <f>データ!U6</f>
        <v>164.28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22.43</v>
      </c>
      <c r="J10" s="38"/>
      <c r="K10" s="38"/>
      <c r="L10" s="38"/>
      <c r="M10" s="38"/>
      <c r="N10" s="38"/>
      <c r="O10" s="38"/>
      <c r="P10" s="38">
        <f>データ!P6</f>
        <v>1.5</v>
      </c>
      <c r="Q10" s="38"/>
      <c r="R10" s="38"/>
      <c r="S10" s="38"/>
      <c r="T10" s="38"/>
      <c r="U10" s="38"/>
      <c r="V10" s="38"/>
      <c r="W10" s="38">
        <f>データ!Q6</f>
        <v>100</v>
      </c>
      <c r="X10" s="38"/>
      <c r="Y10" s="38"/>
      <c r="Z10" s="38"/>
      <c r="AA10" s="38"/>
      <c r="AB10" s="38"/>
      <c r="AC10" s="38"/>
      <c r="AD10" s="37">
        <f>データ!R6</f>
        <v>2337</v>
      </c>
      <c r="AE10" s="37"/>
      <c r="AF10" s="37"/>
      <c r="AG10" s="37"/>
      <c r="AH10" s="37"/>
      <c r="AI10" s="37"/>
      <c r="AJ10" s="37"/>
      <c r="AK10" s="2"/>
      <c r="AL10" s="37">
        <f>データ!V6</f>
        <v>1456</v>
      </c>
      <c r="AM10" s="37"/>
      <c r="AN10" s="37"/>
      <c r="AO10" s="37"/>
      <c r="AP10" s="37"/>
      <c r="AQ10" s="37"/>
      <c r="AR10" s="37"/>
      <c r="AS10" s="37"/>
      <c r="AT10" s="38">
        <f>データ!W6</f>
        <v>0.02</v>
      </c>
      <c r="AU10" s="38"/>
      <c r="AV10" s="38"/>
      <c r="AW10" s="38"/>
      <c r="AX10" s="38"/>
      <c r="AY10" s="38"/>
      <c r="AZ10" s="38"/>
      <c r="BA10" s="38"/>
      <c r="BB10" s="38">
        <f>データ!X6</f>
        <v>72800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【93.47】</v>
      </c>
      <c r="F85" s="12" t="str">
        <f>データ!AT6</f>
        <v>【264.35】</v>
      </c>
      <c r="G85" s="12" t="str">
        <f>データ!BE6</f>
        <v>【155.91】</v>
      </c>
      <c r="H85" s="12" t="str">
        <f>データ!BP6</f>
        <v>【881.57】</v>
      </c>
      <c r="I85" s="12" t="str">
        <f>データ!CA6</f>
        <v>【46.46】</v>
      </c>
      <c r="J85" s="12" t="str">
        <f>データ!CL6</f>
        <v>【339.86】</v>
      </c>
      <c r="K85" s="12" t="str">
        <f>データ!CW6</f>
        <v>【45.78】</v>
      </c>
      <c r="L85" s="12" t="str">
        <f>データ!DH6</f>
        <v>【81.82】</v>
      </c>
      <c r="M85" s="12" t="str">
        <f>データ!DS6</f>
        <v>【39.37】</v>
      </c>
      <c r="N85" s="12" t="str">
        <f>データ!ED6</f>
        <v>【-】</v>
      </c>
      <c r="O85" s="12" t="str">
        <f>データ!EO6</f>
        <v>【-】</v>
      </c>
    </row>
  </sheetData>
  <sheetProtection algorithmName="SHA-512" hashValue="ey4Qx+7kt/DHRPNY5TcXsj8BgwAb+dEkB3y88zoBI6oeF04SZN4cnrCD/cuMdlObBKyPBEZ2KBNiebVFItCQfA==" saltValue="oEBox0BjQJmWMqfOS7+cw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election activeCell="H10" sqref="H10"/>
    </sheetView>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12246</v>
      </c>
      <c r="D6" s="19">
        <f t="shared" si="3"/>
        <v>46</v>
      </c>
      <c r="E6" s="19">
        <f t="shared" si="3"/>
        <v>18</v>
      </c>
      <c r="F6" s="19">
        <f t="shared" si="3"/>
        <v>1</v>
      </c>
      <c r="G6" s="19">
        <f t="shared" si="3"/>
        <v>0</v>
      </c>
      <c r="H6" s="19" t="str">
        <f t="shared" si="3"/>
        <v>北海道　千歳市</v>
      </c>
      <c r="I6" s="19" t="str">
        <f t="shared" si="3"/>
        <v>法適用</v>
      </c>
      <c r="J6" s="19" t="str">
        <f t="shared" si="3"/>
        <v>下水道事業</v>
      </c>
      <c r="K6" s="19" t="str">
        <f t="shared" si="3"/>
        <v>個別排水処理</v>
      </c>
      <c r="L6" s="19" t="str">
        <f t="shared" si="3"/>
        <v>L2</v>
      </c>
      <c r="M6" s="19" t="str">
        <f t="shared" si="3"/>
        <v>自治体職員</v>
      </c>
      <c r="N6" s="20" t="str">
        <f t="shared" si="3"/>
        <v>-</v>
      </c>
      <c r="O6" s="20">
        <f t="shared" si="3"/>
        <v>22.43</v>
      </c>
      <c r="P6" s="20">
        <f t="shared" si="3"/>
        <v>1.5</v>
      </c>
      <c r="Q6" s="20">
        <f t="shared" si="3"/>
        <v>100</v>
      </c>
      <c r="R6" s="20">
        <f t="shared" si="3"/>
        <v>2337</v>
      </c>
      <c r="S6" s="20">
        <f t="shared" si="3"/>
        <v>97664</v>
      </c>
      <c r="T6" s="20">
        <f t="shared" si="3"/>
        <v>594.5</v>
      </c>
      <c r="U6" s="20">
        <f t="shared" si="3"/>
        <v>164.28</v>
      </c>
      <c r="V6" s="20">
        <f t="shared" si="3"/>
        <v>1456</v>
      </c>
      <c r="W6" s="20">
        <f t="shared" si="3"/>
        <v>0.02</v>
      </c>
      <c r="X6" s="20">
        <f t="shared" si="3"/>
        <v>72800</v>
      </c>
      <c r="Y6" s="21">
        <f>IF(Y7="",NA(),Y7)</f>
        <v>100.08</v>
      </c>
      <c r="Z6" s="21">
        <f t="shared" ref="Z6:AH6" si="4">IF(Z7="",NA(),Z7)</f>
        <v>100.21</v>
      </c>
      <c r="AA6" s="21">
        <f t="shared" si="4"/>
        <v>100.24</v>
      </c>
      <c r="AB6" s="21">
        <f t="shared" si="4"/>
        <v>100.1</v>
      </c>
      <c r="AC6" s="21">
        <f t="shared" si="4"/>
        <v>100.08</v>
      </c>
      <c r="AD6" s="21">
        <f t="shared" si="4"/>
        <v>86.84</v>
      </c>
      <c r="AE6" s="21">
        <f t="shared" si="4"/>
        <v>89.75</v>
      </c>
      <c r="AF6" s="21">
        <f t="shared" si="4"/>
        <v>96.14</v>
      </c>
      <c r="AG6" s="21">
        <f t="shared" si="4"/>
        <v>95.6</v>
      </c>
      <c r="AH6" s="21">
        <f t="shared" si="4"/>
        <v>93.57</v>
      </c>
      <c r="AI6" s="20" t="str">
        <f>IF(AI7="","",IF(AI7="-","【-】","【"&amp;SUBSTITUTE(TEXT(AI7,"#,##0.00"),"-","△")&amp;"】"))</f>
        <v>【93.47】</v>
      </c>
      <c r="AJ6" s="20">
        <f>IF(AJ7="",NA(),AJ7)</f>
        <v>0</v>
      </c>
      <c r="AK6" s="20">
        <f t="shared" ref="AK6:AS6" si="5">IF(AK7="",NA(),AK7)</f>
        <v>0</v>
      </c>
      <c r="AL6" s="20">
        <f t="shared" si="5"/>
        <v>0</v>
      </c>
      <c r="AM6" s="20">
        <f t="shared" si="5"/>
        <v>0</v>
      </c>
      <c r="AN6" s="20">
        <f t="shared" si="5"/>
        <v>0</v>
      </c>
      <c r="AO6" s="21">
        <f t="shared" si="5"/>
        <v>254.32</v>
      </c>
      <c r="AP6" s="21">
        <f t="shared" si="5"/>
        <v>249.76</v>
      </c>
      <c r="AQ6" s="21">
        <f t="shared" si="5"/>
        <v>237</v>
      </c>
      <c r="AR6" s="21">
        <f t="shared" si="5"/>
        <v>257.23</v>
      </c>
      <c r="AS6" s="21">
        <f t="shared" si="5"/>
        <v>293.54000000000002</v>
      </c>
      <c r="AT6" s="20" t="str">
        <f>IF(AT7="","",IF(AT7="-","【-】","【"&amp;SUBSTITUTE(TEXT(AT7,"#,##0.00"),"-","△")&amp;"】"))</f>
        <v>【264.35】</v>
      </c>
      <c r="AU6" s="21">
        <f>IF(AU7="",NA(),AU7)</f>
        <v>1140.75</v>
      </c>
      <c r="AV6" s="21">
        <f t="shared" ref="AV6:BD6" si="6">IF(AV7="",NA(),AV7)</f>
        <v>1493.9</v>
      </c>
      <c r="AW6" s="21">
        <f t="shared" si="6"/>
        <v>884.39</v>
      </c>
      <c r="AX6" s="21">
        <f t="shared" si="6"/>
        <v>730.48</v>
      </c>
      <c r="AY6" s="21">
        <f t="shared" si="6"/>
        <v>690.55</v>
      </c>
      <c r="AZ6" s="21">
        <f t="shared" si="6"/>
        <v>277.89</v>
      </c>
      <c r="BA6" s="21">
        <f t="shared" si="6"/>
        <v>256.37</v>
      </c>
      <c r="BB6" s="21">
        <f t="shared" si="6"/>
        <v>135.35</v>
      </c>
      <c r="BC6" s="21">
        <f t="shared" si="6"/>
        <v>150.91999999999999</v>
      </c>
      <c r="BD6" s="21">
        <f t="shared" si="6"/>
        <v>151.72</v>
      </c>
      <c r="BE6" s="20" t="str">
        <f>IF(BE7="","",IF(BE7="-","【-】","【"&amp;SUBSTITUTE(TEXT(BE7,"#,##0.00"),"-","△")&amp;"】"))</f>
        <v>【155.91】</v>
      </c>
      <c r="BF6" s="21">
        <f>IF(BF7="",NA(),BF7)</f>
        <v>841.7</v>
      </c>
      <c r="BG6" s="21">
        <f t="shared" ref="BG6:BO6" si="7">IF(BG7="",NA(),BG7)</f>
        <v>812.67</v>
      </c>
      <c r="BH6" s="21">
        <f t="shared" si="7"/>
        <v>822.16</v>
      </c>
      <c r="BI6" s="21">
        <f t="shared" si="7"/>
        <v>793.92</v>
      </c>
      <c r="BJ6" s="21">
        <f t="shared" si="7"/>
        <v>777.08</v>
      </c>
      <c r="BK6" s="21">
        <f t="shared" si="7"/>
        <v>855.65</v>
      </c>
      <c r="BL6" s="21">
        <f t="shared" si="7"/>
        <v>862.99</v>
      </c>
      <c r="BM6" s="21">
        <f t="shared" si="7"/>
        <v>782.91</v>
      </c>
      <c r="BN6" s="21">
        <f t="shared" si="7"/>
        <v>783.21</v>
      </c>
      <c r="BO6" s="21">
        <f t="shared" si="7"/>
        <v>902.04</v>
      </c>
      <c r="BP6" s="20" t="str">
        <f>IF(BP7="","",IF(BP7="-","【-】","【"&amp;SUBSTITUTE(TEXT(BP7,"#,##0.00"),"-","△")&amp;"】"))</f>
        <v>【881.57】</v>
      </c>
      <c r="BQ6" s="21">
        <f>IF(BQ7="",NA(),BQ7)</f>
        <v>16.77</v>
      </c>
      <c r="BR6" s="21">
        <f t="shared" ref="BR6:BZ6" si="8">IF(BR7="",NA(),BR7)</f>
        <v>16.690000000000001</v>
      </c>
      <c r="BS6" s="21">
        <f t="shared" si="8"/>
        <v>16.440000000000001</v>
      </c>
      <c r="BT6" s="21">
        <f t="shared" si="8"/>
        <v>17.45</v>
      </c>
      <c r="BU6" s="21">
        <f t="shared" si="8"/>
        <v>16.989999999999998</v>
      </c>
      <c r="BV6" s="21">
        <f t="shared" si="8"/>
        <v>52.23</v>
      </c>
      <c r="BW6" s="21">
        <f t="shared" si="8"/>
        <v>50.06</v>
      </c>
      <c r="BX6" s="21">
        <f t="shared" si="8"/>
        <v>49.38</v>
      </c>
      <c r="BY6" s="21">
        <f t="shared" si="8"/>
        <v>48.53</v>
      </c>
      <c r="BZ6" s="21">
        <f t="shared" si="8"/>
        <v>46.11</v>
      </c>
      <c r="CA6" s="20" t="str">
        <f>IF(CA7="","",IF(CA7="-","【-】","【"&amp;SUBSTITUTE(TEXT(CA7,"#,##0.00"),"-","△")&amp;"】"))</f>
        <v>【46.46】</v>
      </c>
      <c r="CB6" s="21">
        <f>IF(CB7="",NA(),CB7)</f>
        <v>340.88</v>
      </c>
      <c r="CC6" s="21">
        <f t="shared" ref="CC6:CK6" si="9">IF(CC7="",NA(),CC7)</f>
        <v>336.31</v>
      </c>
      <c r="CD6" s="21">
        <f t="shared" si="9"/>
        <v>343.04</v>
      </c>
      <c r="CE6" s="21">
        <f t="shared" si="9"/>
        <v>328.62</v>
      </c>
      <c r="CF6" s="21">
        <f t="shared" si="9"/>
        <v>329.65</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100</v>
      </c>
      <c r="CN6" s="21">
        <f t="shared" ref="CN6:CV6" si="10">IF(CN7="",NA(),CN7)</f>
        <v>100</v>
      </c>
      <c r="CO6" s="21">
        <f t="shared" si="10"/>
        <v>100</v>
      </c>
      <c r="CP6" s="21">
        <f t="shared" si="10"/>
        <v>100</v>
      </c>
      <c r="CQ6" s="21">
        <f t="shared" si="10"/>
        <v>100</v>
      </c>
      <c r="CR6" s="21">
        <f t="shared" si="10"/>
        <v>50.56</v>
      </c>
      <c r="CS6" s="21">
        <f t="shared" si="10"/>
        <v>47.35</v>
      </c>
      <c r="CT6" s="21">
        <f t="shared" si="10"/>
        <v>46.36</v>
      </c>
      <c r="CU6" s="21">
        <f t="shared" si="10"/>
        <v>46.45</v>
      </c>
      <c r="CV6" s="21">
        <f t="shared" si="10"/>
        <v>45.36</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83.85</v>
      </c>
      <c r="DD6" s="21">
        <f t="shared" si="11"/>
        <v>81.209999999999994</v>
      </c>
      <c r="DE6" s="21">
        <f t="shared" si="11"/>
        <v>83.08</v>
      </c>
      <c r="DF6" s="21">
        <f t="shared" si="11"/>
        <v>82.61</v>
      </c>
      <c r="DG6" s="21">
        <f t="shared" si="11"/>
        <v>82.21</v>
      </c>
      <c r="DH6" s="20" t="str">
        <f>IF(DH7="","",IF(DH7="-","【-】","【"&amp;SUBSTITUTE(TEXT(DH7,"#,##0.00"),"-","△")&amp;"】"))</f>
        <v>【81.82】</v>
      </c>
      <c r="DI6" s="21">
        <f>IF(DI7="",NA(),DI7)</f>
        <v>80.94</v>
      </c>
      <c r="DJ6" s="21">
        <f t="shared" ref="DJ6:DR6" si="12">IF(DJ7="",NA(),DJ7)</f>
        <v>79.7</v>
      </c>
      <c r="DK6" s="21">
        <f t="shared" si="12"/>
        <v>78.16</v>
      </c>
      <c r="DL6" s="21">
        <f t="shared" si="12"/>
        <v>79.59</v>
      </c>
      <c r="DM6" s="21">
        <f t="shared" si="12"/>
        <v>78.77</v>
      </c>
      <c r="DN6" s="21">
        <f t="shared" si="12"/>
        <v>44.22</v>
      </c>
      <c r="DO6" s="21">
        <f t="shared" si="12"/>
        <v>39.64</v>
      </c>
      <c r="DP6" s="21">
        <f t="shared" si="12"/>
        <v>33.75</v>
      </c>
      <c r="DQ6" s="21">
        <f t="shared" si="12"/>
        <v>36.21</v>
      </c>
      <c r="DR6" s="21">
        <f t="shared" si="12"/>
        <v>39.69</v>
      </c>
      <c r="DS6" s="20" t="str">
        <f>IF(DS7="","",IF(DS7="-","【-】","【"&amp;SUBSTITUTE(TEXT(DS7,"#,##0.00"),"-","△")&amp;"】"))</f>
        <v>【39.37】</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12246</v>
      </c>
      <c r="D7" s="23">
        <v>46</v>
      </c>
      <c r="E7" s="23">
        <v>18</v>
      </c>
      <c r="F7" s="23">
        <v>1</v>
      </c>
      <c r="G7" s="23">
        <v>0</v>
      </c>
      <c r="H7" s="23" t="s">
        <v>95</v>
      </c>
      <c r="I7" s="23" t="s">
        <v>96</v>
      </c>
      <c r="J7" s="23" t="s">
        <v>97</v>
      </c>
      <c r="K7" s="23" t="s">
        <v>98</v>
      </c>
      <c r="L7" s="23" t="s">
        <v>99</v>
      </c>
      <c r="M7" s="23" t="s">
        <v>100</v>
      </c>
      <c r="N7" s="24" t="s">
        <v>101</v>
      </c>
      <c r="O7" s="24">
        <v>22.43</v>
      </c>
      <c r="P7" s="24">
        <v>1.5</v>
      </c>
      <c r="Q7" s="24">
        <v>100</v>
      </c>
      <c r="R7" s="24">
        <v>2337</v>
      </c>
      <c r="S7" s="24">
        <v>97664</v>
      </c>
      <c r="T7" s="24">
        <v>594.5</v>
      </c>
      <c r="U7" s="24">
        <v>164.28</v>
      </c>
      <c r="V7" s="24">
        <v>1456</v>
      </c>
      <c r="W7" s="24">
        <v>0.02</v>
      </c>
      <c r="X7" s="24">
        <v>72800</v>
      </c>
      <c r="Y7" s="24">
        <v>100.08</v>
      </c>
      <c r="Z7" s="24">
        <v>100.21</v>
      </c>
      <c r="AA7" s="24">
        <v>100.24</v>
      </c>
      <c r="AB7" s="24">
        <v>100.1</v>
      </c>
      <c r="AC7" s="24">
        <v>100.08</v>
      </c>
      <c r="AD7" s="24">
        <v>86.84</v>
      </c>
      <c r="AE7" s="24">
        <v>89.75</v>
      </c>
      <c r="AF7" s="24">
        <v>96.14</v>
      </c>
      <c r="AG7" s="24">
        <v>95.6</v>
      </c>
      <c r="AH7" s="24">
        <v>93.57</v>
      </c>
      <c r="AI7" s="24">
        <v>93.47</v>
      </c>
      <c r="AJ7" s="24">
        <v>0</v>
      </c>
      <c r="AK7" s="24">
        <v>0</v>
      </c>
      <c r="AL7" s="24">
        <v>0</v>
      </c>
      <c r="AM7" s="24">
        <v>0</v>
      </c>
      <c r="AN7" s="24">
        <v>0</v>
      </c>
      <c r="AO7" s="24">
        <v>254.32</v>
      </c>
      <c r="AP7" s="24">
        <v>249.76</v>
      </c>
      <c r="AQ7" s="24">
        <v>237</v>
      </c>
      <c r="AR7" s="24">
        <v>257.23</v>
      </c>
      <c r="AS7" s="24">
        <v>293.54000000000002</v>
      </c>
      <c r="AT7" s="24">
        <v>264.35000000000002</v>
      </c>
      <c r="AU7" s="24">
        <v>1140.75</v>
      </c>
      <c r="AV7" s="24">
        <v>1493.9</v>
      </c>
      <c r="AW7" s="24">
        <v>884.39</v>
      </c>
      <c r="AX7" s="24">
        <v>730.48</v>
      </c>
      <c r="AY7" s="24">
        <v>690.55</v>
      </c>
      <c r="AZ7" s="24">
        <v>277.89</v>
      </c>
      <c r="BA7" s="24">
        <v>256.37</v>
      </c>
      <c r="BB7" s="24">
        <v>135.35</v>
      </c>
      <c r="BC7" s="24">
        <v>150.91999999999999</v>
      </c>
      <c r="BD7" s="24">
        <v>151.72</v>
      </c>
      <c r="BE7" s="24">
        <v>155.91</v>
      </c>
      <c r="BF7" s="24">
        <v>841.7</v>
      </c>
      <c r="BG7" s="24">
        <v>812.67</v>
      </c>
      <c r="BH7" s="24">
        <v>822.16</v>
      </c>
      <c r="BI7" s="24">
        <v>793.92</v>
      </c>
      <c r="BJ7" s="24">
        <v>777.08</v>
      </c>
      <c r="BK7" s="24">
        <v>855.65</v>
      </c>
      <c r="BL7" s="24">
        <v>862.99</v>
      </c>
      <c r="BM7" s="24">
        <v>782.91</v>
      </c>
      <c r="BN7" s="24">
        <v>783.21</v>
      </c>
      <c r="BO7" s="24">
        <v>902.04</v>
      </c>
      <c r="BP7" s="24">
        <v>881.57</v>
      </c>
      <c r="BQ7" s="24">
        <v>16.77</v>
      </c>
      <c r="BR7" s="24">
        <v>16.690000000000001</v>
      </c>
      <c r="BS7" s="24">
        <v>16.440000000000001</v>
      </c>
      <c r="BT7" s="24">
        <v>17.45</v>
      </c>
      <c r="BU7" s="24">
        <v>16.989999999999998</v>
      </c>
      <c r="BV7" s="24">
        <v>52.23</v>
      </c>
      <c r="BW7" s="24">
        <v>50.06</v>
      </c>
      <c r="BX7" s="24">
        <v>49.38</v>
      </c>
      <c r="BY7" s="24">
        <v>48.53</v>
      </c>
      <c r="BZ7" s="24">
        <v>46.11</v>
      </c>
      <c r="CA7" s="24">
        <v>46.46</v>
      </c>
      <c r="CB7" s="24">
        <v>340.88</v>
      </c>
      <c r="CC7" s="24">
        <v>336.31</v>
      </c>
      <c r="CD7" s="24">
        <v>343.04</v>
      </c>
      <c r="CE7" s="24">
        <v>328.62</v>
      </c>
      <c r="CF7" s="24">
        <v>329.65</v>
      </c>
      <c r="CG7" s="24">
        <v>294.05</v>
      </c>
      <c r="CH7" s="24">
        <v>309.22000000000003</v>
      </c>
      <c r="CI7" s="24">
        <v>316.97000000000003</v>
      </c>
      <c r="CJ7" s="24">
        <v>326.17</v>
      </c>
      <c r="CK7" s="24">
        <v>336.93</v>
      </c>
      <c r="CL7" s="24">
        <v>339.86</v>
      </c>
      <c r="CM7" s="24">
        <v>100</v>
      </c>
      <c r="CN7" s="24">
        <v>100</v>
      </c>
      <c r="CO7" s="24">
        <v>100</v>
      </c>
      <c r="CP7" s="24">
        <v>100</v>
      </c>
      <c r="CQ7" s="24">
        <v>100</v>
      </c>
      <c r="CR7" s="24">
        <v>50.56</v>
      </c>
      <c r="CS7" s="24">
        <v>47.35</v>
      </c>
      <c r="CT7" s="24">
        <v>46.36</v>
      </c>
      <c r="CU7" s="24">
        <v>46.45</v>
      </c>
      <c r="CV7" s="24">
        <v>45.36</v>
      </c>
      <c r="CW7" s="24">
        <v>45.78</v>
      </c>
      <c r="CX7" s="24">
        <v>100</v>
      </c>
      <c r="CY7" s="24">
        <v>100</v>
      </c>
      <c r="CZ7" s="24">
        <v>100</v>
      </c>
      <c r="DA7" s="24">
        <v>100</v>
      </c>
      <c r="DB7" s="24">
        <v>100</v>
      </c>
      <c r="DC7" s="24">
        <v>83.85</v>
      </c>
      <c r="DD7" s="24">
        <v>81.209999999999994</v>
      </c>
      <c r="DE7" s="24">
        <v>83.08</v>
      </c>
      <c r="DF7" s="24">
        <v>82.61</v>
      </c>
      <c r="DG7" s="24">
        <v>82.21</v>
      </c>
      <c r="DH7" s="24">
        <v>81.819999999999993</v>
      </c>
      <c r="DI7" s="24">
        <v>80.94</v>
      </c>
      <c r="DJ7" s="24">
        <v>79.7</v>
      </c>
      <c r="DK7" s="24">
        <v>78.16</v>
      </c>
      <c r="DL7" s="24">
        <v>79.59</v>
      </c>
      <c r="DM7" s="24">
        <v>78.77</v>
      </c>
      <c r="DN7" s="24">
        <v>44.22</v>
      </c>
      <c r="DO7" s="24">
        <v>39.64</v>
      </c>
      <c r="DP7" s="24">
        <v>33.75</v>
      </c>
      <c r="DQ7" s="24">
        <v>36.21</v>
      </c>
      <c r="DR7" s="24">
        <v>39.69</v>
      </c>
      <c r="DS7" s="24">
        <v>39.369999999999997</v>
      </c>
      <c r="DT7" s="24" t="s">
        <v>101</v>
      </c>
      <c r="DU7" s="24" t="s">
        <v>101</v>
      </c>
      <c r="DV7" s="24" t="s">
        <v>101</v>
      </c>
      <c r="DW7" s="24" t="s">
        <v>101</v>
      </c>
      <c r="DX7" s="24" t="s">
        <v>101</v>
      </c>
      <c r="DY7" s="24" t="s">
        <v>101</v>
      </c>
      <c r="DZ7" s="24" t="s">
        <v>101</v>
      </c>
      <c r="EA7" s="24" t="s">
        <v>101</v>
      </c>
      <c r="EB7" s="24" t="s">
        <v>101</v>
      </c>
      <c r="EC7" s="24" t="s">
        <v>101</v>
      </c>
      <c r="ED7" s="24" t="s">
        <v>101</v>
      </c>
      <c r="EE7" s="24" t="s">
        <v>101</v>
      </c>
      <c r="EF7" s="24" t="s">
        <v>101</v>
      </c>
      <c r="EG7" s="24" t="s">
        <v>101</v>
      </c>
      <c r="EH7" s="24" t="s">
        <v>101</v>
      </c>
      <c r="EI7" s="24" t="s">
        <v>101</v>
      </c>
      <c r="EJ7" s="24" t="s">
        <v>101</v>
      </c>
      <c r="EK7" s="24" t="s">
        <v>101</v>
      </c>
      <c r="EL7" s="24" t="s">
        <v>101</v>
      </c>
      <c r="EM7" s="24" t="s">
        <v>101</v>
      </c>
      <c r="EN7" s="24" t="s">
        <v>101</v>
      </c>
      <c r="EO7" s="24" t="s">
        <v>101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西舘 絵理</cp:lastModifiedBy>
  <cp:lastPrinted>2024-01-19T08:27:42Z</cp:lastPrinted>
  <dcterms:created xsi:type="dcterms:W3CDTF">2023-12-12T01:08:25Z</dcterms:created>
  <dcterms:modified xsi:type="dcterms:W3CDTF">2024-01-19T08:27:47Z</dcterms:modified>
  <cp:category/>
</cp:coreProperties>
</file>